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95" windowWidth="15480" windowHeight="6480" activeTab="0"/>
  </bookViews>
  <sheets>
    <sheet name="2014-2015 Yılı Kasım Ayı " sheetId="1" r:id="rId1"/>
  </sheets>
  <definedNames>
    <definedName name="LOCAL_DATE_SEPARATOR" hidden="1">INDEX(GET.WORKSPACE(37),17)</definedName>
    <definedName name="LOCAL_DAY_FORMAT" hidden="1">INDEX(GET.WORKSPACE(37),21)</definedName>
    <definedName name="LOCAL_HOUR_FORMAT" hidden="1">INDEX(GET.WORKSPACE(37),22)</definedName>
    <definedName name="LOCAL_MINUTE_FORMAT" hidden="1">INDEX(GET.WORKSPACE(37),23)</definedName>
    <definedName name="LOCAL_MONTH_FORMAT" hidden="1">INDEX(GET.WORKSPACE(37),20)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SECOND_FORMAT" hidden="1">INDEX(GET.WORKSPACE(37),24)</definedName>
    <definedName name="LOCAL_TIME_SEPARATOR" hidden="1">INDEX(GET.WORKSPACE(37),18)</definedName>
    <definedName name="LOCAL_YEAR_FORMAT" hidden="1">INDEX(GET.WORKSPACE(37),19)</definedName>
    <definedName name="_xlnm.Print_Area" localSheetId="0">'2014-2015 Yılı Kasım Ayı '!$A$1:$AE$44</definedName>
  </definedNames>
  <calcPr fullCalcOnLoad="1"/>
</workbook>
</file>

<file path=xl/sharedStrings.xml><?xml version="1.0" encoding="utf-8"?>
<sst xmlns="http://schemas.openxmlformats.org/spreadsheetml/2006/main" count="50" uniqueCount="26">
  <si>
    <t>Sayısal</t>
  </si>
  <si>
    <t>TOPLAM</t>
  </si>
  <si>
    <t>Hiç Şüphesiz ki Antalya Dünyanın En Güzel Yeridir!</t>
  </si>
  <si>
    <t>AYLIK DEĞİŞİM</t>
  </si>
  <si>
    <t>YILLIK DEĞİŞİM</t>
  </si>
  <si>
    <t>AYLIK TOPLAM</t>
  </si>
  <si>
    <t>YILLIK TOPLAM</t>
  </si>
  <si>
    <t>T A R İ H</t>
  </si>
  <si>
    <t>ANTALYA İL KÜLTÜR VE TURİZM MÜDÜRLÜĞÜ</t>
  </si>
  <si>
    <t>GÜNLÜK GİRİŞ</t>
  </si>
  <si>
    <t>A N T A L Y A    V E    G A Z İ P A Ş A    H A V A    L İ M A N I   G E L E N   Y O L C U   İ S T A T İ S T İ Ğ İ</t>
  </si>
  <si>
    <t xml:space="preserve">ANTALYA + GAZİPAŞA </t>
  </si>
  <si>
    <t>(GEÇEN AYLARDAN DEVİR)</t>
  </si>
  <si>
    <t>YILLIK      TOPLAM</t>
  </si>
  <si>
    <t>YILLIK         TOPLAM</t>
  </si>
  <si>
    <t>2 0 1 4   Y I L I</t>
  </si>
  <si>
    <t>YILLIK       TOPLAM</t>
  </si>
  <si>
    <t xml:space="preserve">ANTALYA </t>
  </si>
  <si>
    <t>GAZİPAŞA</t>
  </si>
  <si>
    <t>2 0 1 5   Y I L I</t>
  </si>
  <si>
    <t>2015 / 2014 YILI                    KARŞILAŞTIRMASI</t>
  </si>
  <si>
    <t>YILLIK        TOPLAM</t>
  </si>
  <si>
    <t>Oransal  (%)</t>
  </si>
  <si>
    <t>Oransal          (%)</t>
  </si>
  <si>
    <t>2014 YILI Aralık</t>
  </si>
  <si>
    <t>2015 YILI Aralık</t>
  </si>
</sst>
</file>

<file path=xl/styles.xml><?xml version="1.0" encoding="utf-8"?>
<styleSheet xmlns="http://schemas.openxmlformats.org/spreadsheetml/2006/main">
  <numFmts count="45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%\ 0.00"/>
    <numFmt numFmtId="181" formatCode="[$-41F]dd\ mmmm\ yyyy\ dddd"/>
    <numFmt numFmtId="182" formatCode="[$-41F]dd\ mmmm\ yy;@"/>
    <numFmt numFmtId="183" formatCode="dd/mm/yyyy;@"/>
    <numFmt numFmtId="184" formatCode="dd\ mmmm"/>
    <numFmt numFmtId="185" formatCode="mmm/yyyy"/>
    <numFmt numFmtId="186" formatCode="%\ 0"/>
    <numFmt numFmtId="187" formatCode="dd/mmmm"/>
    <numFmt numFmtId="188" formatCode="d\ mmmm"/>
    <numFmt numFmtId="189" formatCode="#,##0.000"/>
    <numFmt numFmtId="190" formatCode="#,##0.0"/>
    <numFmt numFmtId="191" formatCode="%\ 0.0"/>
    <numFmt numFmtId="192" formatCode="d\ mmmm\ dddd"/>
    <numFmt numFmtId="193" formatCode="###\ ###\ ##0"/>
    <numFmt numFmtId="194" formatCode="###\ ###0"/>
    <numFmt numFmtId="195" formatCode="###\ ##0"/>
    <numFmt numFmtId="196" formatCode="&quot;Evet&quot;;&quot;Evet&quot;;&quot;Hayır&quot;"/>
    <numFmt numFmtId="197" formatCode="&quot;Doğru&quot;;&quot;Doğru&quot;;&quot;Yanlış&quot;"/>
    <numFmt numFmtId="198" formatCode="&quot;Açık&quot;;&quot;Açık&quot;;&quot;Kapalı&quot;"/>
    <numFmt numFmtId="199" formatCode="[$¥€-2]\ #,##0.00_);[Red]\([$€-2]\ #,##0.00\)"/>
    <numFmt numFmtId="200" formatCode="[$€-2]\ #,##0.00_);[Red]\([$€-2]\ #,##0.00\)"/>
  </numFmts>
  <fonts count="62">
    <font>
      <sz val="10"/>
      <name val="Arial Tur"/>
      <family val="0"/>
    </font>
    <font>
      <sz val="8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Tahoma"/>
      <family val="2"/>
    </font>
    <font>
      <b/>
      <sz val="10"/>
      <color indexed="56"/>
      <name val="Tahoma"/>
      <family val="2"/>
    </font>
    <font>
      <b/>
      <sz val="26"/>
      <color indexed="56"/>
      <name val="Tahoma"/>
      <family val="2"/>
    </font>
    <font>
      <b/>
      <sz val="24"/>
      <color indexed="56"/>
      <name val="Tahoma"/>
      <family val="2"/>
    </font>
    <font>
      <b/>
      <sz val="12"/>
      <color indexed="56"/>
      <name val="Tahoma"/>
      <family val="2"/>
    </font>
    <font>
      <b/>
      <sz val="16"/>
      <color indexed="56"/>
      <name val="Tahoma"/>
      <family val="2"/>
    </font>
    <font>
      <b/>
      <sz val="11"/>
      <color indexed="56"/>
      <name val="Tahoma"/>
      <family val="2"/>
    </font>
    <font>
      <b/>
      <i/>
      <sz val="10"/>
      <color indexed="56"/>
      <name val="Tahoma"/>
      <family val="2"/>
    </font>
    <font>
      <b/>
      <sz val="14"/>
      <color indexed="56"/>
      <name val="Tahoma"/>
      <family val="2"/>
    </font>
    <font>
      <b/>
      <sz val="18"/>
      <color indexed="56"/>
      <name val="Tahoma"/>
      <family val="2"/>
    </font>
    <font>
      <b/>
      <u val="single"/>
      <sz val="11"/>
      <color indexed="56"/>
      <name val="Tahoma"/>
      <family val="2"/>
    </font>
    <font>
      <b/>
      <sz val="22"/>
      <color indexed="56"/>
      <name val="Script MT Bold"/>
      <family val="4"/>
    </font>
    <font>
      <b/>
      <sz val="36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5"/>
      <color theme="3" tint="-0.4999699890613556"/>
      <name val="Tahoma"/>
      <family val="2"/>
    </font>
    <font>
      <b/>
      <sz val="10"/>
      <color theme="3" tint="-0.4999699890613556"/>
      <name val="Tahoma"/>
      <family val="2"/>
    </font>
    <font>
      <b/>
      <sz val="26"/>
      <color theme="3" tint="-0.4999699890613556"/>
      <name val="Tahoma"/>
      <family val="2"/>
    </font>
    <font>
      <b/>
      <sz val="24"/>
      <color theme="3" tint="-0.4999699890613556"/>
      <name val="Tahoma"/>
      <family val="2"/>
    </font>
    <font>
      <b/>
      <sz val="12"/>
      <color theme="3" tint="-0.4999699890613556"/>
      <name val="Tahoma"/>
      <family val="2"/>
    </font>
    <font>
      <b/>
      <sz val="16"/>
      <color theme="3" tint="-0.4999699890613556"/>
      <name val="Tahoma"/>
      <family val="2"/>
    </font>
    <font>
      <b/>
      <sz val="11"/>
      <color theme="3" tint="-0.4999699890613556"/>
      <name val="Tahoma"/>
      <family val="2"/>
    </font>
    <font>
      <b/>
      <i/>
      <sz val="10"/>
      <color theme="3" tint="-0.4999699890613556"/>
      <name val="Tahoma"/>
      <family val="2"/>
    </font>
    <font>
      <b/>
      <sz val="14"/>
      <color theme="3" tint="-0.4999699890613556"/>
      <name val="Tahoma"/>
      <family val="2"/>
    </font>
    <font>
      <b/>
      <sz val="36"/>
      <color theme="3" tint="-0.4999699890613556"/>
      <name val="Tahoma"/>
      <family val="2"/>
    </font>
    <font>
      <b/>
      <sz val="18"/>
      <color theme="3" tint="-0.4999699890613556"/>
      <name val="Tahoma"/>
      <family val="2"/>
    </font>
    <font>
      <b/>
      <u val="single"/>
      <sz val="11"/>
      <color theme="3" tint="-0.4999699890613556"/>
      <name val="Tahoma"/>
      <family val="2"/>
    </font>
    <font>
      <b/>
      <sz val="22"/>
      <color theme="3" tint="-0.4999699890613556"/>
      <name val="Script MT Bold"/>
      <family val="4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0" fillId="19" borderId="5" applyNumberFormat="0" applyAlignment="0" applyProtection="0"/>
    <xf numFmtId="0" fontId="41" fillId="20" borderId="6" applyNumberFormat="0" applyAlignment="0" applyProtection="0"/>
    <xf numFmtId="0" fontId="42" fillId="19" borderId="6" applyNumberFormat="0" applyAlignment="0" applyProtection="0"/>
    <xf numFmtId="0" fontId="43" fillId="21" borderId="7" applyNumberFormat="0" applyAlignment="0" applyProtection="0"/>
    <xf numFmtId="0" fontId="44" fillId="22" borderId="0" applyNumberFormat="0" applyBorder="0" applyAlignment="0" applyProtection="0"/>
    <xf numFmtId="0" fontId="45" fillId="23" borderId="0" applyNumberFormat="0" applyBorder="0" applyAlignment="0" applyProtection="0"/>
    <xf numFmtId="0" fontId="0" fillId="24" borderId="8" applyNumberFormat="0" applyFont="0" applyAlignment="0" applyProtection="0"/>
    <xf numFmtId="0" fontId="46" fillId="25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49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vertical="center"/>
    </xf>
    <xf numFmtId="0" fontId="51" fillId="0" borderId="0" xfId="0" applyFont="1" applyFill="1" applyBorder="1" applyAlignment="1">
      <alignment vertical="center"/>
    </xf>
    <xf numFmtId="0" fontId="50" fillId="0" borderId="0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0" fontId="50" fillId="0" borderId="11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50" fillId="0" borderId="12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center" vertical="center"/>
    </xf>
    <xf numFmtId="0" fontId="50" fillId="0" borderId="13" xfId="0" applyFont="1" applyFill="1" applyBorder="1" applyAlignment="1">
      <alignment horizontal="center" vertical="center"/>
    </xf>
    <xf numFmtId="193" fontId="49" fillId="0" borderId="0" xfId="0" applyNumberFormat="1" applyFont="1" applyFill="1" applyBorder="1" applyAlignment="1">
      <alignment horizontal="center" vertical="center"/>
    </xf>
    <xf numFmtId="193" fontId="54" fillId="0" borderId="0" xfId="0" applyNumberFormat="1" applyFont="1" applyFill="1" applyBorder="1" applyAlignment="1">
      <alignment horizontal="center" vertical="center"/>
    </xf>
    <xf numFmtId="193" fontId="50" fillId="0" borderId="0" xfId="0" applyNumberFormat="1" applyFont="1" applyFill="1" applyBorder="1" applyAlignment="1">
      <alignment horizontal="center" vertical="center"/>
    </xf>
    <xf numFmtId="49" fontId="50" fillId="0" borderId="0" xfId="0" applyNumberFormat="1" applyFont="1" applyFill="1" applyBorder="1" applyAlignment="1">
      <alignment vertical="center" wrapText="1"/>
    </xf>
    <xf numFmtId="49" fontId="55" fillId="0" borderId="0" xfId="0" applyNumberFormat="1" applyFont="1" applyFill="1" applyBorder="1" applyAlignment="1">
      <alignment horizontal="center" vertical="center" wrapText="1"/>
    </xf>
    <xf numFmtId="49" fontId="50" fillId="0" borderId="0" xfId="0" applyNumberFormat="1" applyFont="1" applyFill="1" applyBorder="1" applyAlignment="1">
      <alignment horizontal="center" vertical="center" wrapText="1"/>
    </xf>
    <xf numFmtId="193" fontId="50" fillId="0" borderId="13" xfId="0" applyNumberFormat="1" applyFont="1" applyFill="1" applyBorder="1" applyAlignment="1">
      <alignment horizontal="center" vertical="center" wrapText="1"/>
    </xf>
    <xf numFmtId="49" fontId="50" fillId="0" borderId="13" xfId="0" applyNumberFormat="1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vertical="center"/>
    </xf>
    <xf numFmtId="193" fontId="55" fillId="0" borderId="0" xfId="0" applyNumberFormat="1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/>
    </xf>
    <xf numFmtId="193" fontId="50" fillId="0" borderId="0" xfId="0" applyNumberFormat="1" applyFont="1" applyFill="1" applyBorder="1" applyAlignment="1">
      <alignment vertical="center"/>
    </xf>
    <xf numFmtId="14" fontId="53" fillId="0" borderId="14" xfId="0" applyNumberFormat="1" applyFont="1" applyFill="1" applyBorder="1" applyAlignment="1">
      <alignment horizontal="center" vertical="center"/>
    </xf>
    <xf numFmtId="193" fontId="53" fillId="0" borderId="0" xfId="0" applyNumberFormat="1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center" vertical="center"/>
    </xf>
    <xf numFmtId="193" fontId="53" fillId="0" borderId="14" xfId="0" applyNumberFormat="1" applyFont="1" applyFill="1" applyBorder="1" applyAlignment="1" applyProtection="1">
      <alignment horizontal="center" vertical="center"/>
      <protection/>
    </xf>
    <xf numFmtId="0" fontId="57" fillId="0" borderId="0" xfId="0" applyFont="1" applyFill="1" applyBorder="1" applyAlignment="1">
      <alignment horizontal="center" vertical="center"/>
    </xf>
    <xf numFmtId="193" fontId="53" fillId="0" borderId="14" xfId="0" applyNumberFormat="1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52" fillId="0" borderId="15" xfId="0" applyFont="1" applyFill="1" applyBorder="1" applyAlignment="1">
      <alignment horizontal="center" vertical="center"/>
    </xf>
    <xf numFmtId="0" fontId="52" fillId="0" borderId="16" xfId="0" applyFont="1" applyFill="1" applyBorder="1" applyAlignment="1">
      <alignment horizontal="center" vertical="center"/>
    </xf>
    <xf numFmtId="0" fontId="52" fillId="0" borderId="17" xfId="0" applyFont="1" applyFill="1" applyBorder="1" applyAlignment="1">
      <alignment horizontal="center" vertical="center"/>
    </xf>
    <xf numFmtId="0" fontId="52" fillId="0" borderId="14" xfId="0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horizontal="center"/>
    </xf>
    <xf numFmtId="0" fontId="51" fillId="0" borderId="0" xfId="0" applyFont="1" applyFill="1" applyBorder="1" applyAlignment="1">
      <alignment horizontal="center" vertical="center"/>
    </xf>
    <xf numFmtId="193" fontId="55" fillId="0" borderId="14" xfId="0" applyNumberFormat="1" applyFont="1" applyFill="1" applyBorder="1" applyAlignment="1">
      <alignment horizontal="center" vertical="center" wrapText="1"/>
    </xf>
    <xf numFmtId="49" fontId="55" fillId="0" borderId="11" xfId="0" applyNumberFormat="1" applyFont="1" applyFill="1" applyBorder="1" applyAlignment="1">
      <alignment horizontal="center" vertical="center" wrapText="1"/>
    </xf>
    <xf numFmtId="49" fontId="55" fillId="0" borderId="13" xfId="0" applyNumberFormat="1" applyFont="1" applyFill="1" applyBorder="1" applyAlignment="1">
      <alignment horizontal="center" vertical="center" wrapText="1"/>
    </xf>
    <xf numFmtId="49" fontId="55" fillId="0" borderId="14" xfId="0" applyNumberFormat="1" applyFont="1" applyFill="1" applyBorder="1" applyAlignment="1">
      <alignment horizontal="center" vertical="center" wrapText="1"/>
    </xf>
    <xf numFmtId="0" fontId="59" fillId="0" borderId="18" xfId="0" applyFont="1" applyFill="1" applyBorder="1" applyAlignment="1">
      <alignment horizontal="center"/>
    </xf>
    <xf numFmtId="0" fontId="59" fillId="0" borderId="0" xfId="0" applyFont="1" applyFill="1" applyBorder="1" applyAlignment="1">
      <alignment horizontal="center"/>
    </xf>
    <xf numFmtId="0" fontId="59" fillId="0" borderId="19" xfId="0" applyFont="1" applyFill="1" applyBorder="1" applyAlignment="1">
      <alignment horizontal="center"/>
    </xf>
    <xf numFmtId="0" fontId="57" fillId="0" borderId="18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center" vertical="center"/>
    </xf>
    <xf numFmtId="0" fontId="57" fillId="0" borderId="19" xfId="0" applyFont="1" applyFill="1" applyBorder="1" applyAlignment="1">
      <alignment horizontal="center" vertical="center"/>
    </xf>
    <xf numFmtId="193" fontId="54" fillId="0" borderId="20" xfId="0" applyNumberFormat="1" applyFont="1" applyFill="1" applyBorder="1" applyAlignment="1" quotePrefix="1">
      <alignment horizontal="center" vertical="center"/>
    </xf>
    <xf numFmtId="193" fontId="54" fillId="0" borderId="10" xfId="0" applyNumberFormat="1" applyFont="1" applyFill="1" applyBorder="1" applyAlignment="1">
      <alignment horizontal="center" vertical="center"/>
    </xf>
    <xf numFmtId="193" fontId="54" fillId="0" borderId="21" xfId="0" applyNumberFormat="1" applyFont="1" applyFill="1" applyBorder="1" applyAlignment="1">
      <alignment horizontal="center" vertical="center"/>
    </xf>
    <xf numFmtId="193" fontId="54" fillId="0" borderId="20" xfId="0" applyNumberFormat="1" applyFont="1" applyFill="1" applyBorder="1" applyAlignment="1">
      <alignment horizontal="center" vertical="center"/>
    </xf>
    <xf numFmtId="0" fontId="57" fillId="0" borderId="11" xfId="0" applyFont="1" applyFill="1" applyBorder="1" applyAlignment="1">
      <alignment horizontal="center" vertical="center"/>
    </xf>
    <xf numFmtId="0" fontId="57" fillId="0" borderId="13" xfId="0" applyFont="1" applyFill="1" applyBorder="1" applyAlignment="1">
      <alignment horizontal="center" vertical="center"/>
    </xf>
    <xf numFmtId="193" fontId="60" fillId="0" borderId="14" xfId="0" applyNumberFormat="1" applyFont="1" applyFill="1" applyBorder="1" applyAlignment="1">
      <alignment horizontal="center" vertical="center"/>
    </xf>
    <xf numFmtId="193" fontId="57" fillId="0" borderId="14" xfId="0" applyNumberFormat="1" applyFont="1" applyFill="1" applyBorder="1" applyAlignment="1">
      <alignment horizontal="center" vertical="center"/>
    </xf>
    <xf numFmtId="193" fontId="61" fillId="0" borderId="14" xfId="0" applyNumberFormat="1" applyFont="1" applyFill="1" applyBorder="1" applyAlignment="1">
      <alignment horizontal="center" vertical="center" wrapText="1"/>
    </xf>
    <xf numFmtId="49" fontId="50" fillId="0" borderId="22" xfId="0" applyNumberFormat="1" applyFont="1" applyFill="1" applyBorder="1" applyAlignment="1">
      <alignment horizontal="center" vertical="center" wrapText="1"/>
    </xf>
    <xf numFmtId="49" fontId="50" fillId="0" borderId="23" xfId="0" applyNumberFormat="1" applyFont="1" applyFill="1" applyBorder="1" applyAlignment="1">
      <alignment horizontal="center" vertical="center" wrapText="1"/>
    </xf>
    <xf numFmtId="49" fontId="50" fillId="0" borderId="24" xfId="0" applyNumberFormat="1" applyFont="1" applyFill="1" applyBorder="1" applyAlignment="1">
      <alignment horizontal="center" vertical="center" wrapText="1"/>
    </xf>
    <xf numFmtId="0" fontId="59" fillId="0" borderId="25" xfId="0" applyFont="1" applyFill="1" applyBorder="1" applyAlignment="1">
      <alignment horizontal="center" vertical="center" wrapText="1"/>
    </xf>
    <xf numFmtId="0" fontId="59" fillId="0" borderId="26" xfId="0" applyFont="1" applyFill="1" applyBorder="1" applyAlignment="1">
      <alignment horizontal="center" vertical="center" wrapText="1"/>
    </xf>
    <xf numFmtId="0" fontId="59" fillId="0" borderId="27" xfId="0" applyFont="1" applyFill="1" applyBorder="1" applyAlignment="1">
      <alignment horizontal="center" vertical="center" wrapText="1"/>
    </xf>
    <xf numFmtId="0" fontId="59" fillId="0" borderId="18" xfId="0" applyFont="1" applyFill="1" applyBorder="1" applyAlignment="1">
      <alignment horizontal="center" vertical="center" wrapText="1"/>
    </xf>
    <xf numFmtId="0" fontId="59" fillId="0" borderId="0" xfId="0" applyFont="1" applyFill="1" applyBorder="1" applyAlignment="1">
      <alignment horizontal="center" vertical="center" wrapText="1"/>
    </xf>
    <xf numFmtId="0" fontId="59" fillId="0" borderId="19" xfId="0" applyFont="1" applyFill="1" applyBorder="1" applyAlignment="1">
      <alignment horizontal="center" vertical="center" wrapText="1"/>
    </xf>
    <xf numFmtId="0" fontId="59" fillId="0" borderId="20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 wrapText="1"/>
    </xf>
    <xf numFmtId="0" fontId="59" fillId="0" borderId="21" xfId="0" applyFont="1" applyFill="1" applyBorder="1" applyAlignment="1">
      <alignment horizontal="center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dxfs count="13">
    <dxf>
      <font>
        <color theme="0"/>
      </font>
    </dxf>
    <dxf>
      <font>
        <color theme="0"/>
      </font>
    </dxf>
    <dxf>
      <font>
        <color theme="0"/>
      </font>
    </dxf>
    <dxf>
      <font>
        <color indexed="8"/>
      </font>
    </dxf>
    <dxf>
      <font>
        <color indexed="1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FF0000"/>
      </font>
      <border/>
    </dxf>
    <dxf>
      <font>
        <color rgb="FF000000"/>
      </font>
      <border/>
    </dxf>
    <dxf>
      <font>
        <color theme="0"/>
      </font>
      <border/>
    </dxf>
  </dxfs>
  <tableStyles count="1" defaultTableStyle="TableStyleMedium9" defaultPivotStyle="PivotStyleLight16">
    <tableStyle name="MySqlDefault" pivot="0" table="0" count="2">
      <tableStyleElement type="wholeTable" dxfId="8"/>
      <tableStyleElement type="headerRow" dxfId="7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4</xdr:row>
      <xdr:rowOff>95250</xdr:rowOff>
    </xdr:from>
    <xdr:to>
      <xdr:col>1</xdr:col>
      <xdr:colOff>1104900</xdr:colOff>
      <xdr:row>7</xdr:row>
      <xdr:rowOff>238125</xdr:rowOff>
    </xdr:to>
    <xdr:pic>
      <xdr:nvPicPr>
        <xdr:cNvPr id="1" name="Picture 1" descr="kulturlogo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704975"/>
          <a:ext cx="90487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51"/>
  <sheetViews>
    <sheetView showGridLines="0" tabSelected="1" view="pageBreakPreview" zoomScale="60" zoomScaleNormal="70" zoomScalePageLayoutView="70" workbookViewId="0" topLeftCell="A1">
      <selection activeCell="A1" sqref="A1"/>
    </sheetView>
  </sheetViews>
  <sheetFormatPr defaultColWidth="9.00390625" defaultRowHeight="15" customHeight="1"/>
  <cols>
    <col min="1" max="1" width="0.875" style="2" customWidth="1"/>
    <col min="2" max="2" width="17.75390625" style="4" customWidth="1"/>
    <col min="3" max="3" width="0.875" style="4" customWidth="1"/>
    <col min="4" max="4" width="11.75390625" style="2" customWidth="1"/>
    <col min="5" max="5" width="14.75390625" style="4" customWidth="1"/>
    <col min="6" max="6" width="16.75390625" style="4" customWidth="1"/>
    <col min="7" max="7" width="0.875" style="4" customWidth="1"/>
    <col min="8" max="8" width="11.75390625" style="4" customWidth="1"/>
    <col min="9" max="9" width="13.75390625" style="4" customWidth="1"/>
    <col min="10" max="10" width="14.75390625" style="4" customWidth="1"/>
    <col min="11" max="11" width="0.875" style="4" customWidth="1"/>
    <col min="12" max="12" width="11.75390625" style="4" customWidth="1"/>
    <col min="13" max="13" width="14.75390625" style="4" customWidth="1"/>
    <col min="14" max="14" width="16.75390625" style="4" customWidth="1"/>
    <col min="15" max="15" width="0.875" style="4" customWidth="1"/>
    <col min="16" max="16" width="11.75390625" style="4" customWidth="1"/>
    <col min="17" max="17" width="14.75390625" style="2" customWidth="1"/>
    <col min="18" max="18" width="16.75390625" style="4" customWidth="1"/>
    <col min="19" max="19" width="0.875" style="4" customWidth="1"/>
    <col min="20" max="20" width="11.75390625" style="4" customWidth="1"/>
    <col min="21" max="21" width="13.75390625" style="4" customWidth="1"/>
    <col min="22" max="22" width="14.75390625" style="4" customWidth="1"/>
    <col min="23" max="23" width="0.875" style="4" customWidth="1"/>
    <col min="24" max="24" width="11.75390625" style="4" customWidth="1"/>
    <col min="25" max="25" width="14.75390625" style="4" customWidth="1"/>
    <col min="26" max="26" width="16.75390625" style="4" customWidth="1"/>
    <col min="27" max="27" width="0.875" style="4" customWidth="1"/>
    <col min="28" max="28" width="14.125" style="2" customWidth="1"/>
    <col min="29" max="29" width="10.75390625" style="2" customWidth="1"/>
    <col min="30" max="30" width="14.75390625" style="2" customWidth="1"/>
    <col min="31" max="31" width="10.75390625" style="4" customWidth="1"/>
    <col min="32" max="32" width="0.2421875" style="4" customWidth="1"/>
    <col min="33" max="33" width="14.125" style="4" bestFit="1" customWidth="1"/>
    <col min="34" max="16384" width="9.125" style="2" customWidth="1"/>
  </cols>
  <sheetData>
    <row r="1" spans="2:31" ht="6.75" customHeight="1">
      <c r="B1" s="29"/>
      <c r="C1" s="29"/>
      <c r="D1" s="3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3"/>
      <c r="R1" s="29"/>
      <c r="S1" s="29"/>
      <c r="T1" s="29"/>
      <c r="U1" s="29"/>
      <c r="V1" s="29"/>
      <c r="W1" s="29"/>
      <c r="X1" s="29"/>
      <c r="Y1" s="29"/>
      <c r="Z1" s="29"/>
      <c r="AA1" s="29"/>
      <c r="AB1" s="3"/>
      <c r="AC1" s="3"/>
      <c r="AD1" s="3"/>
      <c r="AE1" s="29"/>
    </row>
    <row r="2" spans="2:31" ht="60" customHeight="1">
      <c r="B2" s="34" t="s">
        <v>8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</row>
    <row r="3" spans="2:31" ht="49.5" customHeight="1">
      <c r="B3" s="35" t="s">
        <v>10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</row>
    <row r="4" ht="10.5" customHeight="1">
      <c r="B4" s="5"/>
    </row>
    <row r="5" spans="2:31" ht="33" customHeight="1">
      <c r="B5" s="6"/>
      <c r="D5" s="30" t="s">
        <v>15</v>
      </c>
      <c r="E5" s="31"/>
      <c r="F5" s="31"/>
      <c r="G5" s="31"/>
      <c r="H5" s="31"/>
      <c r="I5" s="31"/>
      <c r="J5" s="31"/>
      <c r="K5" s="31"/>
      <c r="L5" s="31"/>
      <c r="M5" s="31"/>
      <c r="N5" s="32"/>
      <c r="O5" s="7"/>
      <c r="P5" s="33" t="s">
        <v>19</v>
      </c>
      <c r="Q5" s="33"/>
      <c r="R5" s="33"/>
      <c r="S5" s="33"/>
      <c r="T5" s="33"/>
      <c r="U5" s="33"/>
      <c r="V5" s="33"/>
      <c r="W5" s="33"/>
      <c r="X5" s="33"/>
      <c r="Y5" s="33"/>
      <c r="Z5" s="33"/>
      <c r="AB5" s="58" t="s">
        <v>20</v>
      </c>
      <c r="AC5" s="59"/>
      <c r="AD5" s="59"/>
      <c r="AE5" s="60"/>
    </row>
    <row r="6" spans="2:31" ht="30" customHeight="1">
      <c r="B6" s="8"/>
      <c r="C6" s="27"/>
      <c r="D6" s="40" t="s">
        <v>17</v>
      </c>
      <c r="E6" s="41"/>
      <c r="F6" s="42"/>
      <c r="G6" s="1"/>
      <c r="H6" s="40" t="s">
        <v>18</v>
      </c>
      <c r="I6" s="41"/>
      <c r="J6" s="42"/>
      <c r="K6" s="1"/>
      <c r="L6" s="40" t="s">
        <v>11</v>
      </c>
      <c r="M6" s="41"/>
      <c r="N6" s="42"/>
      <c r="O6" s="1"/>
      <c r="P6" s="40" t="s">
        <v>17</v>
      </c>
      <c r="Q6" s="41"/>
      <c r="R6" s="42"/>
      <c r="S6" s="1"/>
      <c r="T6" s="40" t="s">
        <v>18</v>
      </c>
      <c r="U6" s="41"/>
      <c r="V6" s="42"/>
      <c r="W6" s="1"/>
      <c r="X6" s="40" t="s">
        <v>11</v>
      </c>
      <c r="Y6" s="41"/>
      <c r="Z6" s="42"/>
      <c r="AB6" s="61"/>
      <c r="AC6" s="62"/>
      <c r="AD6" s="62"/>
      <c r="AE6" s="63"/>
    </row>
    <row r="7" spans="2:31" ht="24.75" customHeight="1">
      <c r="B7" s="8"/>
      <c r="C7" s="9"/>
      <c r="D7" s="43" t="s">
        <v>12</v>
      </c>
      <c r="E7" s="44"/>
      <c r="F7" s="45"/>
      <c r="G7" s="27"/>
      <c r="H7" s="43" t="s">
        <v>12</v>
      </c>
      <c r="I7" s="44"/>
      <c r="J7" s="45"/>
      <c r="K7" s="27"/>
      <c r="L7" s="43" t="s">
        <v>12</v>
      </c>
      <c r="M7" s="44"/>
      <c r="N7" s="45"/>
      <c r="O7" s="27"/>
      <c r="P7" s="43" t="s">
        <v>12</v>
      </c>
      <c r="Q7" s="44"/>
      <c r="R7" s="45"/>
      <c r="S7" s="27"/>
      <c r="T7" s="43" t="s">
        <v>12</v>
      </c>
      <c r="U7" s="44"/>
      <c r="V7" s="45"/>
      <c r="W7" s="27"/>
      <c r="X7" s="43" t="s">
        <v>12</v>
      </c>
      <c r="Y7" s="44"/>
      <c r="Z7" s="45"/>
      <c r="AB7" s="61"/>
      <c r="AC7" s="62"/>
      <c r="AD7" s="62"/>
      <c r="AE7" s="63"/>
    </row>
    <row r="8" spans="2:31" ht="24.75" customHeight="1">
      <c r="B8" s="10"/>
      <c r="C8" s="11"/>
      <c r="D8" s="46">
        <v>11393686</v>
      </c>
      <c r="E8" s="47"/>
      <c r="F8" s="48"/>
      <c r="G8" s="12"/>
      <c r="H8" s="49">
        <v>210634</v>
      </c>
      <c r="I8" s="47"/>
      <c r="J8" s="48"/>
      <c r="K8" s="12"/>
      <c r="L8" s="49">
        <f>H8+D8</f>
        <v>11604320</v>
      </c>
      <c r="M8" s="47"/>
      <c r="N8" s="48"/>
      <c r="O8" s="12"/>
      <c r="P8" s="49">
        <v>10760315</v>
      </c>
      <c r="Q8" s="47"/>
      <c r="R8" s="48"/>
      <c r="S8" s="12"/>
      <c r="T8" s="49">
        <f>262548+148</f>
        <v>262696</v>
      </c>
      <c r="U8" s="47"/>
      <c r="V8" s="48"/>
      <c r="W8" s="12"/>
      <c r="X8" s="49">
        <f>T8+P8</f>
        <v>11023011</v>
      </c>
      <c r="Y8" s="47"/>
      <c r="Z8" s="48"/>
      <c r="AA8" s="13"/>
      <c r="AB8" s="64"/>
      <c r="AC8" s="65"/>
      <c r="AD8" s="65"/>
      <c r="AE8" s="66"/>
    </row>
    <row r="9" spans="4:30" ht="4.5" customHeight="1">
      <c r="D9" s="4"/>
      <c r="Q9" s="4"/>
      <c r="AB9" s="4"/>
      <c r="AC9" s="4"/>
      <c r="AD9" s="4"/>
    </row>
    <row r="10" spans="2:33" s="14" customFormat="1" ht="26.25" customHeight="1">
      <c r="B10" s="37" t="s">
        <v>7</v>
      </c>
      <c r="C10" s="15"/>
      <c r="D10" s="36" t="s">
        <v>9</v>
      </c>
      <c r="E10" s="39" t="s">
        <v>5</v>
      </c>
      <c r="F10" s="39" t="s">
        <v>13</v>
      </c>
      <c r="G10" s="15"/>
      <c r="H10" s="36" t="s">
        <v>9</v>
      </c>
      <c r="I10" s="39" t="s">
        <v>5</v>
      </c>
      <c r="J10" s="39" t="s">
        <v>6</v>
      </c>
      <c r="K10" s="15"/>
      <c r="L10" s="36" t="s">
        <v>9</v>
      </c>
      <c r="M10" s="39" t="s">
        <v>5</v>
      </c>
      <c r="N10" s="39" t="s">
        <v>14</v>
      </c>
      <c r="O10" s="15"/>
      <c r="P10" s="36" t="s">
        <v>9</v>
      </c>
      <c r="Q10" s="39" t="s">
        <v>5</v>
      </c>
      <c r="R10" s="39" t="s">
        <v>21</v>
      </c>
      <c r="S10" s="16"/>
      <c r="T10" s="36" t="s">
        <v>9</v>
      </c>
      <c r="U10" s="39" t="s">
        <v>5</v>
      </c>
      <c r="V10" s="39" t="s">
        <v>6</v>
      </c>
      <c r="W10" s="16"/>
      <c r="X10" s="36" t="s">
        <v>9</v>
      </c>
      <c r="Y10" s="39" t="s">
        <v>5</v>
      </c>
      <c r="Z10" s="39" t="s">
        <v>16</v>
      </c>
      <c r="AA10" s="16"/>
      <c r="AB10" s="55" t="s">
        <v>3</v>
      </c>
      <c r="AC10" s="56"/>
      <c r="AD10" s="55" t="s">
        <v>4</v>
      </c>
      <c r="AE10" s="57"/>
      <c r="AF10" s="16"/>
      <c r="AG10" s="16"/>
    </row>
    <row r="11" spans="2:33" s="14" customFormat="1" ht="30" customHeight="1">
      <c r="B11" s="38"/>
      <c r="C11" s="15"/>
      <c r="D11" s="36"/>
      <c r="E11" s="39"/>
      <c r="F11" s="39"/>
      <c r="G11" s="15"/>
      <c r="H11" s="36"/>
      <c r="I11" s="39"/>
      <c r="J11" s="39"/>
      <c r="K11" s="15"/>
      <c r="L11" s="36"/>
      <c r="M11" s="39"/>
      <c r="N11" s="39"/>
      <c r="O11" s="15"/>
      <c r="P11" s="36"/>
      <c r="Q11" s="39"/>
      <c r="R11" s="39"/>
      <c r="S11" s="16"/>
      <c r="T11" s="36"/>
      <c r="U11" s="39"/>
      <c r="V11" s="39"/>
      <c r="W11" s="16"/>
      <c r="X11" s="36"/>
      <c r="Y11" s="39"/>
      <c r="Z11" s="39"/>
      <c r="AA11" s="16"/>
      <c r="AB11" s="17" t="s">
        <v>0</v>
      </c>
      <c r="AC11" s="18" t="s">
        <v>22</v>
      </c>
      <c r="AD11" s="17" t="s">
        <v>0</v>
      </c>
      <c r="AE11" s="18" t="s">
        <v>23</v>
      </c>
      <c r="AF11" s="16"/>
      <c r="AG11" s="16"/>
    </row>
    <row r="12" spans="1:33" s="19" customFormat="1" ht="27.75" customHeight="1">
      <c r="A12" s="19">
        <v>16</v>
      </c>
      <c r="B12" s="23">
        <v>42339</v>
      </c>
      <c r="C12" s="24"/>
      <c r="D12" s="28">
        <v>2568</v>
      </c>
      <c r="E12" s="28">
        <f>D12</f>
        <v>2568</v>
      </c>
      <c r="F12" s="28">
        <f>E12+D8</f>
        <v>11396254</v>
      </c>
      <c r="G12" s="24"/>
      <c r="H12" s="28">
        <v>17</v>
      </c>
      <c r="I12" s="28">
        <f>H12</f>
        <v>17</v>
      </c>
      <c r="J12" s="28">
        <f>I12+H8</f>
        <v>210651</v>
      </c>
      <c r="K12" s="24"/>
      <c r="L12" s="28">
        <f>H12+D12</f>
        <v>2585</v>
      </c>
      <c r="M12" s="28">
        <f>I12+E12</f>
        <v>2585</v>
      </c>
      <c r="N12" s="28">
        <f>J12+F12</f>
        <v>11606905</v>
      </c>
      <c r="O12" s="24"/>
      <c r="P12" s="26">
        <v>2935</v>
      </c>
      <c r="Q12" s="28">
        <f>P12</f>
        <v>2935</v>
      </c>
      <c r="R12" s="28">
        <f>Q12+P8</f>
        <v>10763250</v>
      </c>
      <c r="S12" s="9"/>
      <c r="T12" s="28">
        <v>169</v>
      </c>
      <c r="U12" s="28">
        <f>T12</f>
        <v>169</v>
      </c>
      <c r="V12" s="28">
        <f>U12+T8</f>
        <v>262865</v>
      </c>
      <c r="W12" s="9"/>
      <c r="X12" s="28">
        <f>T12+P12</f>
        <v>3104</v>
      </c>
      <c r="Y12" s="28">
        <f>U12+Q12</f>
        <v>3104</v>
      </c>
      <c r="Z12" s="28">
        <f>X8+X12</f>
        <v>11026115</v>
      </c>
      <c r="AA12" s="9"/>
      <c r="AB12" s="28">
        <f>IF(Y12="","",(Y12-M12))</f>
        <v>519</v>
      </c>
      <c r="AC12" s="28">
        <f>IF(Y12="","",((AB12/M12)*100))</f>
        <v>20.077369439071564</v>
      </c>
      <c r="AD12" s="28">
        <f>IF(Z12="","",(Z12-N12))</f>
        <v>-580790</v>
      </c>
      <c r="AE12" s="28">
        <f>AD12/N12*100</f>
        <v>-5.003831770829519</v>
      </c>
      <c r="AF12" s="21"/>
      <c r="AG12" s="21"/>
    </row>
    <row r="13" spans="2:33" s="19" customFormat="1" ht="27.75" customHeight="1">
      <c r="B13" s="23">
        <v>42340</v>
      </c>
      <c r="C13" s="24"/>
      <c r="D13" s="28">
        <v>3581</v>
      </c>
      <c r="E13" s="28">
        <f>E12+D13</f>
        <v>6149</v>
      </c>
      <c r="F13" s="28">
        <f>F12+D13</f>
        <v>11399835</v>
      </c>
      <c r="G13" s="24"/>
      <c r="H13" s="28">
        <v>208</v>
      </c>
      <c r="I13" s="28">
        <f>I12+H13</f>
        <v>225</v>
      </c>
      <c r="J13" s="28">
        <f>J12+H13</f>
        <v>210859</v>
      </c>
      <c r="K13" s="24"/>
      <c r="L13" s="28">
        <f aca="true" t="shared" si="0" ref="L13:L42">H13+D13</f>
        <v>3789</v>
      </c>
      <c r="M13" s="28">
        <f aca="true" t="shared" si="1" ref="M13:M42">I13+E13</f>
        <v>6374</v>
      </c>
      <c r="N13" s="28">
        <f>J13+F13</f>
        <v>11610694</v>
      </c>
      <c r="O13" s="24"/>
      <c r="P13" s="26">
        <v>2975</v>
      </c>
      <c r="Q13" s="28">
        <f>IF(P13="","",(Q12+P13))</f>
        <v>5910</v>
      </c>
      <c r="R13" s="28">
        <f>IF(P13="","",(R12+P13))</f>
        <v>10766225</v>
      </c>
      <c r="S13" s="9"/>
      <c r="T13" s="28">
        <v>2</v>
      </c>
      <c r="U13" s="28">
        <f aca="true" t="shared" si="2" ref="U13:U42">IF(T13="","",(U12+T13))</f>
        <v>171</v>
      </c>
      <c r="V13" s="28">
        <f>IF(T13="","",(V12+T13))</f>
        <v>262867</v>
      </c>
      <c r="W13" s="9"/>
      <c r="X13" s="28">
        <f>IF(P13=0," ",(T13+P13))</f>
        <v>2977</v>
      </c>
      <c r="Y13" s="28">
        <f>IF(Q13="","",(U13+Q13))</f>
        <v>6081</v>
      </c>
      <c r="Z13" s="28">
        <f>IF(R13="","",(V13+R13))</f>
        <v>11029092</v>
      </c>
      <c r="AA13" s="9"/>
      <c r="AB13" s="28">
        <f aca="true" t="shared" si="3" ref="AB13:AB42">IF(Y13="","",(Y13-M13))</f>
        <v>-293</v>
      </c>
      <c r="AC13" s="28">
        <f aca="true" t="shared" si="4" ref="AC13:AC42">IF(Y13="","",((AB13/M13)*100))</f>
        <v>-4.596799497960465</v>
      </c>
      <c r="AD13" s="28">
        <f aca="true" t="shared" si="5" ref="AD13:AD42">IF(Z13="","",(Z13-N13))</f>
        <v>-581602</v>
      </c>
      <c r="AE13" s="28">
        <f aca="true" t="shared" si="6" ref="AE13:AE42">IF(AD13="","",((AD13/N13)*100))</f>
        <v>-5.0091923876385</v>
      </c>
      <c r="AF13" s="21"/>
      <c r="AG13" s="21"/>
    </row>
    <row r="14" spans="2:33" s="19" customFormat="1" ht="27.75" customHeight="1">
      <c r="B14" s="23">
        <v>42341</v>
      </c>
      <c r="C14" s="24"/>
      <c r="D14" s="28">
        <v>3559</v>
      </c>
      <c r="E14" s="28">
        <f aca="true" t="shared" si="7" ref="E14:E42">E13+D14</f>
        <v>9708</v>
      </c>
      <c r="F14" s="28">
        <f aca="true" t="shared" si="8" ref="F14:F42">F13+D14</f>
        <v>11403394</v>
      </c>
      <c r="G14" s="24"/>
      <c r="H14" s="28">
        <v>0</v>
      </c>
      <c r="I14" s="28">
        <f aca="true" t="shared" si="9" ref="I14:I42">I13+H14</f>
        <v>225</v>
      </c>
      <c r="J14" s="28">
        <f aca="true" t="shared" si="10" ref="J14:J42">J13+H14</f>
        <v>210859</v>
      </c>
      <c r="K14" s="24"/>
      <c r="L14" s="28">
        <f t="shared" si="0"/>
        <v>3559</v>
      </c>
      <c r="M14" s="28">
        <f t="shared" si="1"/>
        <v>9933</v>
      </c>
      <c r="N14" s="28">
        <f>J14+F14</f>
        <v>11614253</v>
      </c>
      <c r="O14" s="24"/>
      <c r="P14" s="26">
        <v>2323</v>
      </c>
      <c r="Q14" s="28">
        <f aca="true" t="shared" si="11" ref="Q14:Q42">IF(P14="","",(Q13+P14))</f>
        <v>8233</v>
      </c>
      <c r="R14" s="28">
        <f aca="true" t="shared" si="12" ref="R14:R30">IF(P14="","",(R13+P14))</f>
        <v>10768548</v>
      </c>
      <c r="S14" s="9"/>
      <c r="T14" s="28">
        <v>0</v>
      </c>
      <c r="U14" s="28">
        <f t="shared" si="2"/>
        <v>171</v>
      </c>
      <c r="V14" s="28">
        <f aca="true" t="shared" si="13" ref="V14:V30">IF(T14="","",(V13+T14))</f>
        <v>262867</v>
      </c>
      <c r="W14" s="9"/>
      <c r="X14" s="28">
        <f aca="true" t="shared" si="14" ref="X14:X42">IF(P14=0," ",(T14+P14))</f>
        <v>2323</v>
      </c>
      <c r="Y14" s="28">
        <f aca="true" t="shared" si="15" ref="Y14:Y30">IF(Q14="","",(U14+Q14))</f>
        <v>8404</v>
      </c>
      <c r="Z14" s="28">
        <f aca="true" t="shared" si="16" ref="Z14:Z30">IF(R14="","",(V14+R14))</f>
        <v>11031415</v>
      </c>
      <c r="AA14" s="9"/>
      <c r="AB14" s="28">
        <f t="shared" si="3"/>
        <v>-1529</v>
      </c>
      <c r="AC14" s="28">
        <f t="shared" si="4"/>
        <v>-15.39313399778516</v>
      </c>
      <c r="AD14" s="28">
        <f t="shared" si="5"/>
        <v>-582838</v>
      </c>
      <c r="AE14" s="28">
        <f t="shared" si="6"/>
        <v>-5.018299498039176</v>
      </c>
      <c r="AF14" s="21"/>
      <c r="AG14" s="21"/>
    </row>
    <row r="15" spans="2:33" s="19" customFormat="1" ht="27.75" customHeight="1">
      <c r="B15" s="23">
        <v>42342</v>
      </c>
      <c r="C15" s="24"/>
      <c r="D15" s="28">
        <v>3331</v>
      </c>
      <c r="E15" s="28">
        <f t="shared" si="7"/>
        <v>13039</v>
      </c>
      <c r="F15" s="28">
        <f t="shared" si="8"/>
        <v>11406725</v>
      </c>
      <c r="G15" s="24"/>
      <c r="H15" s="28">
        <v>333</v>
      </c>
      <c r="I15" s="28">
        <f t="shared" si="9"/>
        <v>558</v>
      </c>
      <c r="J15" s="28">
        <f t="shared" si="10"/>
        <v>211192</v>
      </c>
      <c r="K15" s="24"/>
      <c r="L15" s="28">
        <f t="shared" si="0"/>
        <v>3664</v>
      </c>
      <c r="M15" s="28">
        <f t="shared" si="1"/>
        <v>13597</v>
      </c>
      <c r="N15" s="28">
        <f>J15+F15</f>
        <v>11617917</v>
      </c>
      <c r="O15" s="24"/>
      <c r="P15" s="26">
        <v>4484</v>
      </c>
      <c r="Q15" s="28">
        <f t="shared" si="11"/>
        <v>12717</v>
      </c>
      <c r="R15" s="28">
        <f t="shared" si="12"/>
        <v>10773032</v>
      </c>
      <c r="S15" s="9"/>
      <c r="T15" s="28">
        <v>0</v>
      </c>
      <c r="U15" s="28">
        <f t="shared" si="2"/>
        <v>171</v>
      </c>
      <c r="V15" s="28">
        <f t="shared" si="13"/>
        <v>262867</v>
      </c>
      <c r="W15" s="9"/>
      <c r="X15" s="28">
        <f t="shared" si="14"/>
        <v>4484</v>
      </c>
      <c r="Y15" s="28">
        <f t="shared" si="15"/>
        <v>12888</v>
      </c>
      <c r="Z15" s="28">
        <f t="shared" si="16"/>
        <v>11035899</v>
      </c>
      <c r="AA15" s="9"/>
      <c r="AB15" s="28">
        <f>IF(Y15="","",(Y15-M15))</f>
        <v>-709</v>
      </c>
      <c r="AC15" s="28">
        <f t="shared" si="4"/>
        <v>-5.214385526219019</v>
      </c>
      <c r="AD15" s="28">
        <f t="shared" si="5"/>
        <v>-582018</v>
      </c>
      <c r="AE15" s="28">
        <f t="shared" si="6"/>
        <v>-5.009658788232004</v>
      </c>
      <c r="AF15" s="21"/>
      <c r="AG15" s="21"/>
    </row>
    <row r="16" spans="2:33" s="19" customFormat="1" ht="27.75" customHeight="1">
      <c r="B16" s="23">
        <v>42343</v>
      </c>
      <c r="C16" s="24"/>
      <c r="D16" s="28">
        <v>5107</v>
      </c>
      <c r="E16" s="28">
        <f t="shared" si="7"/>
        <v>18146</v>
      </c>
      <c r="F16" s="28">
        <f t="shared" si="8"/>
        <v>11411832</v>
      </c>
      <c r="G16" s="24"/>
      <c r="H16" s="28">
        <v>0</v>
      </c>
      <c r="I16" s="28">
        <f t="shared" si="9"/>
        <v>558</v>
      </c>
      <c r="J16" s="28">
        <f t="shared" si="10"/>
        <v>211192</v>
      </c>
      <c r="K16" s="24"/>
      <c r="L16" s="28">
        <f t="shared" si="0"/>
        <v>5107</v>
      </c>
      <c r="M16" s="28">
        <f t="shared" si="1"/>
        <v>18704</v>
      </c>
      <c r="N16" s="28">
        <f>J16+F16</f>
        <v>11623024</v>
      </c>
      <c r="O16" s="24"/>
      <c r="P16" s="26">
        <v>3275</v>
      </c>
      <c r="Q16" s="28">
        <f t="shared" si="11"/>
        <v>15992</v>
      </c>
      <c r="R16" s="28">
        <f t="shared" si="12"/>
        <v>10776307</v>
      </c>
      <c r="S16" s="9"/>
      <c r="T16" s="28">
        <v>0</v>
      </c>
      <c r="U16" s="28">
        <f t="shared" si="2"/>
        <v>171</v>
      </c>
      <c r="V16" s="28">
        <f t="shared" si="13"/>
        <v>262867</v>
      </c>
      <c r="W16" s="9"/>
      <c r="X16" s="28">
        <f t="shared" si="14"/>
        <v>3275</v>
      </c>
      <c r="Y16" s="28">
        <f t="shared" si="15"/>
        <v>16163</v>
      </c>
      <c r="Z16" s="28">
        <f t="shared" si="16"/>
        <v>11039174</v>
      </c>
      <c r="AA16" s="9"/>
      <c r="AB16" s="28">
        <f t="shared" si="3"/>
        <v>-2541</v>
      </c>
      <c r="AC16" s="28">
        <f t="shared" si="4"/>
        <v>-13.585329341317365</v>
      </c>
      <c r="AD16" s="28">
        <f t="shared" si="5"/>
        <v>-583850</v>
      </c>
      <c r="AE16" s="28">
        <f t="shared" si="6"/>
        <v>-5.02321943067484</v>
      </c>
      <c r="AF16" s="21"/>
      <c r="AG16" s="20"/>
    </row>
    <row r="17" spans="2:33" s="19" customFormat="1" ht="27.75" customHeight="1">
      <c r="B17" s="23">
        <v>42344</v>
      </c>
      <c r="C17" s="24"/>
      <c r="D17" s="28">
        <v>4985</v>
      </c>
      <c r="E17" s="28">
        <f t="shared" si="7"/>
        <v>23131</v>
      </c>
      <c r="F17" s="28">
        <f t="shared" si="8"/>
        <v>11416817</v>
      </c>
      <c r="G17" s="24"/>
      <c r="H17" s="28">
        <v>55</v>
      </c>
      <c r="I17" s="28">
        <f t="shared" si="9"/>
        <v>613</v>
      </c>
      <c r="J17" s="28">
        <f t="shared" si="10"/>
        <v>211247</v>
      </c>
      <c r="K17" s="24"/>
      <c r="L17" s="28">
        <f t="shared" si="0"/>
        <v>5040</v>
      </c>
      <c r="M17" s="28">
        <f t="shared" si="1"/>
        <v>23744</v>
      </c>
      <c r="N17" s="28">
        <f aca="true" t="shared" si="17" ref="N17:N42">J17+F17</f>
        <v>11628064</v>
      </c>
      <c r="O17" s="24"/>
      <c r="P17" s="26">
        <v>5498</v>
      </c>
      <c r="Q17" s="28">
        <f t="shared" si="11"/>
        <v>21490</v>
      </c>
      <c r="R17" s="28">
        <f t="shared" si="12"/>
        <v>10781805</v>
      </c>
      <c r="S17" s="9"/>
      <c r="T17" s="28">
        <v>0</v>
      </c>
      <c r="U17" s="28">
        <f t="shared" si="2"/>
        <v>171</v>
      </c>
      <c r="V17" s="28">
        <f t="shared" si="13"/>
        <v>262867</v>
      </c>
      <c r="W17" s="9"/>
      <c r="X17" s="28">
        <f t="shared" si="14"/>
        <v>5498</v>
      </c>
      <c r="Y17" s="28">
        <f t="shared" si="15"/>
        <v>21661</v>
      </c>
      <c r="Z17" s="28">
        <f t="shared" si="16"/>
        <v>11044672</v>
      </c>
      <c r="AA17" s="9"/>
      <c r="AB17" s="28">
        <f t="shared" si="3"/>
        <v>-2083</v>
      </c>
      <c r="AC17" s="28">
        <f t="shared" si="4"/>
        <v>-8.772742587601078</v>
      </c>
      <c r="AD17" s="28">
        <f t="shared" si="5"/>
        <v>-583392</v>
      </c>
      <c r="AE17" s="28">
        <f t="shared" si="6"/>
        <v>-5.017103449035024</v>
      </c>
      <c r="AF17" s="21"/>
      <c r="AG17" s="20"/>
    </row>
    <row r="18" spans="2:33" s="19" customFormat="1" ht="27.75" customHeight="1">
      <c r="B18" s="23">
        <v>42345</v>
      </c>
      <c r="C18" s="24"/>
      <c r="D18" s="28">
        <v>6344</v>
      </c>
      <c r="E18" s="28">
        <f t="shared" si="7"/>
        <v>29475</v>
      </c>
      <c r="F18" s="28">
        <f t="shared" si="8"/>
        <v>11423161</v>
      </c>
      <c r="G18" s="24"/>
      <c r="H18" s="28">
        <v>0</v>
      </c>
      <c r="I18" s="28">
        <f t="shared" si="9"/>
        <v>613</v>
      </c>
      <c r="J18" s="28">
        <f t="shared" si="10"/>
        <v>211247</v>
      </c>
      <c r="K18" s="24"/>
      <c r="L18" s="28">
        <f t="shared" si="0"/>
        <v>6344</v>
      </c>
      <c r="M18" s="28">
        <f t="shared" si="1"/>
        <v>30088</v>
      </c>
      <c r="N18" s="28">
        <f t="shared" si="17"/>
        <v>11634408</v>
      </c>
      <c r="O18" s="24"/>
      <c r="P18" s="26">
        <v>1919</v>
      </c>
      <c r="Q18" s="28">
        <f t="shared" si="11"/>
        <v>23409</v>
      </c>
      <c r="R18" s="28">
        <f t="shared" si="12"/>
        <v>10783724</v>
      </c>
      <c r="S18" s="9"/>
      <c r="T18" s="28">
        <v>0</v>
      </c>
      <c r="U18" s="28">
        <f t="shared" si="2"/>
        <v>171</v>
      </c>
      <c r="V18" s="28">
        <f t="shared" si="13"/>
        <v>262867</v>
      </c>
      <c r="W18" s="9"/>
      <c r="X18" s="28">
        <f t="shared" si="14"/>
        <v>1919</v>
      </c>
      <c r="Y18" s="28">
        <f t="shared" si="15"/>
        <v>23580</v>
      </c>
      <c r="Z18" s="28">
        <f t="shared" si="16"/>
        <v>11046591</v>
      </c>
      <c r="AA18" s="9"/>
      <c r="AB18" s="28">
        <f t="shared" si="3"/>
        <v>-6508</v>
      </c>
      <c r="AC18" s="28">
        <f t="shared" si="4"/>
        <v>-21.629885668705132</v>
      </c>
      <c r="AD18" s="28">
        <f t="shared" si="5"/>
        <v>-587817</v>
      </c>
      <c r="AE18" s="28">
        <f t="shared" si="6"/>
        <v>-5.052401462970871</v>
      </c>
      <c r="AF18" s="21"/>
      <c r="AG18" s="21"/>
    </row>
    <row r="19" spans="2:33" s="19" customFormat="1" ht="27.75" customHeight="1">
      <c r="B19" s="23">
        <v>42346</v>
      </c>
      <c r="C19" s="24"/>
      <c r="D19" s="28">
        <v>2041</v>
      </c>
      <c r="E19" s="28">
        <f t="shared" si="7"/>
        <v>31516</v>
      </c>
      <c r="F19" s="28">
        <f t="shared" si="8"/>
        <v>11425202</v>
      </c>
      <c r="G19" s="24"/>
      <c r="H19" s="28">
        <v>0</v>
      </c>
      <c r="I19" s="28">
        <f t="shared" si="9"/>
        <v>613</v>
      </c>
      <c r="J19" s="28">
        <f t="shared" si="10"/>
        <v>211247</v>
      </c>
      <c r="K19" s="24"/>
      <c r="L19" s="28">
        <f t="shared" si="0"/>
        <v>2041</v>
      </c>
      <c r="M19" s="28">
        <f t="shared" si="1"/>
        <v>32129</v>
      </c>
      <c r="N19" s="28">
        <f t="shared" si="17"/>
        <v>11636449</v>
      </c>
      <c r="O19" s="24"/>
      <c r="P19" s="26">
        <v>2768</v>
      </c>
      <c r="Q19" s="28">
        <f t="shared" si="11"/>
        <v>26177</v>
      </c>
      <c r="R19" s="28">
        <f t="shared" si="12"/>
        <v>10786492</v>
      </c>
      <c r="S19" s="9"/>
      <c r="T19" s="28">
        <v>345</v>
      </c>
      <c r="U19" s="28">
        <f t="shared" si="2"/>
        <v>516</v>
      </c>
      <c r="V19" s="28">
        <f t="shared" si="13"/>
        <v>263212</v>
      </c>
      <c r="W19" s="9"/>
      <c r="X19" s="28">
        <f t="shared" si="14"/>
        <v>3113</v>
      </c>
      <c r="Y19" s="28">
        <f t="shared" si="15"/>
        <v>26693</v>
      </c>
      <c r="Z19" s="28">
        <f t="shared" si="16"/>
        <v>11049704</v>
      </c>
      <c r="AA19" s="9"/>
      <c r="AB19" s="28">
        <f t="shared" si="3"/>
        <v>-5436</v>
      </c>
      <c r="AC19" s="28">
        <f t="shared" si="4"/>
        <v>-16.919294095676804</v>
      </c>
      <c r="AD19" s="28">
        <f t="shared" si="5"/>
        <v>-586745</v>
      </c>
      <c r="AE19" s="28">
        <f t="shared" si="6"/>
        <v>-5.042302853731409</v>
      </c>
      <c r="AF19" s="21"/>
      <c r="AG19" s="21"/>
    </row>
    <row r="20" spans="2:33" s="19" customFormat="1" ht="27.75" customHeight="1">
      <c r="B20" s="23">
        <v>42347</v>
      </c>
      <c r="C20" s="24"/>
      <c r="D20" s="28">
        <v>3177</v>
      </c>
      <c r="E20" s="28">
        <f t="shared" si="7"/>
        <v>34693</v>
      </c>
      <c r="F20" s="28">
        <f t="shared" si="8"/>
        <v>11428379</v>
      </c>
      <c r="G20" s="24"/>
      <c r="H20" s="28">
        <v>0</v>
      </c>
      <c r="I20" s="28">
        <f t="shared" si="9"/>
        <v>613</v>
      </c>
      <c r="J20" s="28">
        <f t="shared" si="10"/>
        <v>211247</v>
      </c>
      <c r="K20" s="24"/>
      <c r="L20" s="28">
        <f t="shared" si="0"/>
        <v>3177</v>
      </c>
      <c r="M20" s="28">
        <f t="shared" si="1"/>
        <v>35306</v>
      </c>
      <c r="N20" s="28">
        <f t="shared" si="17"/>
        <v>11639626</v>
      </c>
      <c r="O20" s="24"/>
      <c r="P20" s="26">
        <v>2548</v>
      </c>
      <c r="Q20" s="28">
        <f t="shared" si="11"/>
        <v>28725</v>
      </c>
      <c r="R20" s="28">
        <f t="shared" si="12"/>
        <v>10789040</v>
      </c>
      <c r="S20" s="9"/>
      <c r="T20" s="28">
        <v>1</v>
      </c>
      <c r="U20" s="28">
        <f t="shared" si="2"/>
        <v>517</v>
      </c>
      <c r="V20" s="28">
        <f t="shared" si="13"/>
        <v>263213</v>
      </c>
      <c r="W20" s="9"/>
      <c r="X20" s="28">
        <f t="shared" si="14"/>
        <v>2549</v>
      </c>
      <c r="Y20" s="28">
        <f t="shared" si="15"/>
        <v>29242</v>
      </c>
      <c r="Z20" s="28">
        <f t="shared" si="16"/>
        <v>11052253</v>
      </c>
      <c r="AA20" s="9"/>
      <c r="AB20" s="28">
        <f t="shared" si="3"/>
        <v>-6064</v>
      </c>
      <c r="AC20" s="28">
        <f t="shared" si="4"/>
        <v>-17.175550897864387</v>
      </c>
      <c r="AD20" s="28">
        <f t="shared" si="5"/>
        <v>-587373</v>
      </c>
      <c r="AE20" s="28">
        <f t="shared" si="6"/>
        <v>-5.0463219350862305</v>
      </c>
      <c r="AF20" s="21"/>
      <c r="AG20" s="21"/>
    </row>
    <row r="21" spans="2:33" s="19" customFormat="1" ht="27.75" customHeight="1">
      <c r="B21" s="23">
        <v>42348</v>
      </c>
      <c r="C21" s="24"/>
      <c r="D21" s="28">
        <v>3067</v>
      </c>
      <c r="E21" s="28">
        <f t="shared" si="7"/>
        <v>37760</v>
      </c>
      <c r="F21" s="28">
        <f t="shared" si="8"/>
        <v>11431446</v>
      </c>
      <c r="G21" s="24"/>
      <c r="H21" s="28">
        <v>0</v>
      </c>
      <c r="I21" s="28">
        <f t="shared" si="9"/>
        <v>613</v>
      </c>
      <c r="J21" s="28">
        <f t="shared" si="10"/>
        <v>211247</v>
      </c>
      <c r="K21" s="24"/>
      <c r="L21" s="28">
        <f t="shared" si="0"/>
        <v>3067</v>
      </c>
      <c r="M21" s="28">
        <f t="shared" si="1"/>
        <v>38373</v>
      </c>
      <c r="N21" s="28">
        <f t="shared" si="17"/>
        <v>11642693</v>
      </c>
      <c r="O21" s="24"/>
      <c r="P21" s="26">
        <v>2063</v>
      </c>
      <c r="Q21" s="28">
        <f t="shared" si="11"/>
        <v>30788</v>
      </c>
      <c r="R21" s="28">
        <f t="shared" si="12"/>
        <v>10791103</v>
      </c>
      <c r="S21" s="9"/>
      <c r="T21" s="28">
        <v>0</v>
      </c>
      <c r="U21" s="28">
        <f t="shared" si="2"/>
        <v>517</v>
      </c>
      <c r="V21" s="28">
        <f t="shared" si="13"/>
        <v>263213</v>
      </c>
      <c r="W21" s="9"/>
      <c r="X21" s="28">
        <f t="shared" si="14"/>
        <v>2063</v>
      </c>
      <c r="Y21" s="28">
        <f t="shared" si="15"/>
        <v>31305</v>
      </c>
      <c r="Z21" s="28">
        <f t="shared" si="16"/>
        <v>11054316</v>
      </c>
      <c r="AA21" s="9"/>
      <c r="AB21" s="28">
        <f t="shared" si="3"/>
        <v>-7068</v>
      </c>
      <c r="AC21" s="28">
        <f t="shared" si="4"/>
        <v>-18.41920100070362</v>
      </c>
      <c r="AD21" s="28">
        <f t="shared" si="5"/>
        <v>-588377</v>
      </c>
      <c r="AE21" s="28">
        <f t="shared" si="6"/>
        <v>-5.05361603196099</v>
      </c>
      <c r="AF21" s="21"/>
      <c r="AG21" s="21"/>
    </row>
    <row r="22" spans="2:33" s="19" customFormat="1" ht="27.75" customHeight="1">
      <c r="B22" s="23">
        <v>42349</v>
      </c>
      <c r="C22" s="24"/>
      <c r="D22" s="28">
        <v>3305</v>
      </c>
      <c r="E22" s="28">
        <f t="shared" si="7"/>
        <v>41065</v>
      </c>
      <c r="F22" s="28">
        <f t="shared" si="8"/>
        <v>11434751</v>
      </c>
      <c r="G22" s="24"/>
      <c r="H22" s="28">
        <v>329</v>
      </c>
      <c r="I22" s="28">
        <f t="shared" si="9"/>
        <v>942</v>
      </c>
      <c r="J22" s="28">
        <f t="shared" si="10"/>
        <v>211576</v>
      </c>
      <c r="K22" s="24"/>
      <c r="L22" s="28">
        <f t="shared" si="0"/>
        <v>3634</v>
      </c>
      <c r="M22" s="28">
        <f t="shared" si="1"/>
        <v>42007</v>
      </c>
      <c r="N22" s="28">
        <f t="shared" si="17"/>
        <v>11646327</v>
      </c>
      <c r="O22" s="24"/>
      <c r="P22" s="26">
        <v>3646</v>
      </c>
      <c r="Q22" s="28">
        <f t="shared" si="11"/>
        <v>34434</v>
      </c>
      <c r="R22" s="28">
        <f t="shared" si="12"/>
        <v>10794749</v>
      </c>
      <c r="S22" s="9"/>
      <c r="T22" s="28">
        <v>1</v>
      </c>
      <c r="U22" s="28">
        <f t="shared" si="2"/>
        <v>518</v>
      </c>
      <c r="V22" s="28">
        <f t="shared" si="13"/>
        <v>263214</v>
      </c>
      <c r="W22" s="9"/>
      <c r="X22" s="28">
        <f t="shared" si="14"/>
        <v>3647</v>
      </c>
      <c r="Y22" s="28">
        <f t="shared" si="15"/>
        <v>34952</v>
      </c>
      <c r="Z22" s="28">
        <f t="shared" si="16"/>
        <v>11057963</v>
      </c>
      <c r="AA22" s="9"/>
      <c r="AB22" s="28">
        <f t="shared" si="3"/>
        <v>-7055</v>
      </c>
      <c r="AC22" s="28">
        <f t="shared" si="4"/>
        <v>-16.79481991096722</v>
      </c>
      <c r="AD22" s="28">
        <f t="shared" si="5"/>
        <v>-588364</v>
      </c>
      <c r="AE22" s="28">
        <f t="shared" si="6"/>
        <v>-5.051927530456598</v>
      </c>
      <c r="AF22" s="21"/>
      <c r="AG22" s="21"/>
    </row>
    <row r="23" spans="2:33" s="19" customFormat="1" ht="27.75" customHeight="1">
      <c r="B23" s="23">
        <v>42350</v>
      </c>
      <c r="C23" s="24"/>
      <c r="D23" s="28">
        <v>5093</v>
      </c>
      <c r="E23" s="28">
        <f t="shared" si="7"/>
        <v>46158</v>
      </c>
      <c r="F23" s="28">
        <f t="shared" si="8"/>
        <v>11439844</v>
      </c>
      <c r="G23" s="24"/>
      <c r="H23" s="28">
        <v>0</v>
      </c>
      <c r="I23" s="28">
        <f t="shared" si="9"/>
        <v>942</v>
      </c>
      <c r="J23" s="28">
        <f t="shared" si="10"/>
        <v>211576</v>
      </c>
      <c r="K23" s="24"/>
      <c r="L23" s="28">
        <f t="shared" si="0"/>
        <v>5093</v>
      </c>
      <c r="M23" s="28">
        <f t="shared" si="1"/>
        <v>47100</v>
      </c>
      <c r="N23" s="28">
        <f t="shared" si="17"/>
        <v>11651420</v>
      </c>
      <c r="O23" s="24"/>
      <c r="P23" s="26">
        <v>2856</v>
      </c>
      <c r="Q23" s="28">
        <f t="shared" si="11"/>
        <v>37290</v>
      </c>
      <c r="R23" s="28">
        <f t="shared" si="12"/>
        <v>10797605</v>
      </c>
      <c r="S23" s="9"/>
      <c r="T23" s="28">
        <v>0</v>
      </c>
      <c r="U23" s="28">
        <f t="shared" si="2"/>
        <v>518</v>
      </c>
      <c r="V23" s="28">
        <f t="shared" si="13"/>
        <v>263214</v>
      </c>
      <c r="W23" s="9"/>
      <c r="X23" s="28">
        <f t="shared" si="14"/>
        <v>2856</v>
      </c>
      <c r="Y23" s="28">
        <f t="shared" si="15"/>
        <v>37808</v>
      </c>
      <c r="Z23" s="28">
        <f t="shared" si="16"/>
        <v>11060819</v>
      </c>
      <c r="AA23" s="9"/>
      <c r="AB23" s="28">
        <f t="shared" si="3"/>
        <v>-9292</v>
      </c>
      <c r="AC23" s="28">
        <f t="shared" si="4"/>
        <v>-19.72823779193206</v>
      </c>
      <c r="AD23" s="28">
        <f t="shared" si="5"/>
        <v>-590601</v>
      </c>
      <c r="AE23" s="28">
        <f t="shared" si="6"/>
        <v>-5.068918638243235</v>
      </c>
      <c r="AF23" s="21"/>
      <c r="AG23" s="21"/>
    </row>
    <row r="24" spans="2:33" s="19" customFormat="1" ht="27.75" customHeight="1">
      <c r="B24" s="23">
        <v>42351</v>
      </c>
      <c r="C24" s="24"/>
      <c r="D24" s="28">
        <v>4893</v>
      </c>
      <c r="E24" s="28">
        <f t="shared" si="7"/>
        <v>51051</v>
      </c>
      <c r="F24" s="28">
        <f t="shared" si="8"/>
        <v>11444737</v>
      </c>
      <c r="G24" s="24"/>
      <c r="H24" s="28">
        <v>93</v>
      </c>
      <c r="I24" s="28">
        <f t="shared" si="9"/>
        <v>1035</v>
      </c>
      <c r="J24" s="28">
        <f t="shared" si="10"/>
        <v>211669</v>
      </c>
      <c r="K24" s="24"/>
      <c r="L24" s="28">
        <f t="shared" si="0"/>
        <v>4986</v>
      </c>
      <c r="M24" s="28">
        <f t="shared" si="1"/>
        <v>52086</v>
      </c>
      <c r="N24" s="28">
        <f t="shared" si="17"/>
        <v>11656406</v>
      </c>
      <c r="O24" s="24"/>
      <c r="P24" s="26">
        <v>4627</v>
      </c>
      <c r="Q24" s="28">
        <f t="shared" si="11"/>
        <v>41917</v>
      </c>
      <c r="R24" s="28">
        <f t="shared" si="12"/>
        <v>10802232</v>
      </c>
      <c r="S24" s="9"/>
      <c r="T24" s="28">
        <v>0</v>
      </c>
      <c r="U24" s="28">
        <f t="shared" si="2"/>
        <v>518</v>
      </c>
      <c r="V24" s="28">
        <f t="shared" si="13"/>
        <v>263214</v>
      </c>
      <c r="W24" s="9"/>
      <c r="X24" s="28">
        <f t="shared" si="14"/>
        <v>4627</v>
      </c>
      <c r="Y24" s="28">
        <f t="shared" si="15"/>
        <v>42435</v>
      </c>
      <c r="Z24" s="28">
        <f t="shared" si="16"/>
        <v>11065446</v>
      </c>
      <c r="AA24" s="9"/>
      <c r="AB24" s="28">
        <f t="shared" si="3"/>
        <v>-9651</v>
      </c>
      <c r="AC24" s="28">
        <f t="shared" si="4"/>
        <v>-18.528971316668585</v>
      </c>
      <c r="AD24" s="28">
        <f t="shared" si="5"/>
        <v>-590960</v>
      </c>
      <c r="AE24" s="28">
        <f t="shared" si="6"/>
        <v>-5.069830271869391</v>
      </c>
      <c r="AF24" s="21"/>
      <c r="AG24" s="21"/>
    </row>
    <row r="25" spans="2:33" s="19" customFormat="1" ht="27.75" customHeight="1">
      <c r="B25" s="23">
        <v>42352</v>
      </c>
      <c r="C25" s="24"/>
      <c r="D25" s="28">
        <v>6499</v>
      </c>
      <c r="E25" s="28">
        <f t="shared" si="7"/>
        <v>57550</v>
      </c>
      <c r="F25" s="28">
        <f t="shared" si="8"/>
        <v>11451236</v>
      </c>
      <c r="G25" s="24"/>
      <c r="H25" s="28">
        <v>0</v>
      </c>
      <c r="I25" s="28">
        <f t="shared" si="9"/>
        <v>1035</v>
      </c>
      <c r="J25" s="28">
        <f t="shared" si="10"/>
        <v>211669</v>
      </c>
      <c r="K25" s="24"/>
      <c r="L25" s="28">
        <f t="shared" si="0"/>
        <v>6499</v>
      </c>
      <c r="M25" s="28">
        <f t="shared" si="1"/>
        <v>58585</v>
      </c>
      <c r="N25" s="28">
        <f t="shared" si="17"/>
        <v>11662905</v>
      </c>
      <c r="O25" s="24"/>
      <c r="P25" s="26">
        <v>1358</v>
      </c>
      <c r="Q25" s="28">
        <f t="shared" si="11"/>
        <v>43275</v>
      </c>
      <c r="R25" s="28">
        <f t="shared" si="12"/>
        <v>10803590</v>
      </c>
      <c r="S25" s="9"/>
      <c r="T25" s="28">
        <v>0</v>
      </c>
      <c r="U25" s="28">
        <f t="shared" si="2"/>
        <v>518</v>
      </c>
      <c r="V25" s="28">
        <f t="shared" si="13"/>
        <v>263214</v>
      </c>
      <c r="W25" s="9"/>
      <c r="X25" s="28">
        <f t="shared" si="14"/>
        <v>1358</v>
      </c>
      <c r="Y25" s="28">
        <f t="shared" si="15"/>
        <v>43793</v>
      </c>
      <c r="Z25" s="28">
        <f t="shared" si="16"/>
        <v>11066804</v>
      </c>
      <c r="AA25" s="9"/>
      <c r="AB25" s="28">
        <f t="shared" si="3"/>
        <v>-14792</v>
      </c>
      <c r="AC25" s="28">
        <f t="shared" si="4"/>
        <v>-25.248783818383547</v>
      </c>
      <c r="AD25" s="28">
        <f t="shared" si="5"/>
        <v>-596101</v>
      </c>
      <c r="AE25" s="28">
        <f t="shared" si="6"/>
        <v>-5.111085102725264</v>
      </c>
      <c r="AF25" s="21"/>
      <c r="AG25" s="21"/>
    </row>
    <row r="26" spans="2:33" s="19" customFormat="1" ht="27.75" customHeight="1">
      <c r="B26" s="23">
        <v>42353</v>
      </c>
      <c r="C26" s="24"/>
      <c r="D26" s="28">
        <v>2823</v>
      </c>
      <c r="E26" s="28">
        <f t="shared" si="7"/>
        <v>60373</v>
      </c>
      <c r="F26" s="28">
        <f t="shared" si="8"/>
        <v>11454059</v>
      </c>
      <c r="G26" s="24"/>
      <c r="H26" s="28">
        <v>0</v>
      </c>
      <c r="I26" s="28">
        <f t="shared" si="9"/>
        <v>1035</v>
      </c>
      <c r="J26" s="28">
        <f t="shared" si="10"/>
        <v>211669</v>
      </c>
      <c r="K26" s="24"/>
      <c r="L26" s="28">
        <f t="shared" si="0"/>
        <v>2823</v>
      </c>
      <c r="M26" s="28">
        <f t="shared" si="1"/>
        <v>61408</v>
      </c>
      <c r="N26" s="28">
        <f t="shared" si="17"/>
        <v>11665728</v>
      </c>
      <c r="O26" s="24"/>
      <c r="P26" s="26">
        <v>2765</v>
      </c>
      <c r="Q26" s="28">
        <f t="shared" si="11"/>
        <v>46040</v>
      </c>
      <c r="R26" s="28">
        <f t="shared" si="12"/>
        <v>10806355</v>
      </c>
      <c r="S26" s="9"/>
      <c r="T26" s="28">
        <v>278</v>
      </c>
      <c r="U26" s="28">
        <f t="shared" si="2"/>
        <v>796</v>
      </c>
      <c r="V26" s="28">
        <f t="shared" si="13"/>
        <v>263492</v>
      </c>
      <c r="W26" s="9"/>
      <c r="X26" s="28">
        <f t="shared" si="14"/>
        <v>3043</v>
      </c>
      <c r="Y26" s="28">
        <f t="shared" si="15"/>
        <v>46836</v>
      </c>
      <c r="Z26" s="28">
        <f t="shared" si="16"/>
        <v>11069847</v>
      </c>
      <c r="AA26" s="9"/>
      <c r="AB26" s="28">
        <f t="shared" si="3"/>
        <v>-14572</v>
      </c>
      <c r="AC26" s="28">
        <f t="shared" si="4"/>
        <v>-23.729807191245442</v>
      </c>
      <c r="AD26" s="28">
        <f t="shared" si="5"/>
        <v>-595881</v>
      </c>
      <c r="AE26" s="28">
        <f t="shared" si="6"/>
        <v>-5.1079624006320055</v>
      </c>
      <c r="AF26" s="21"/>
      <c r="AG26" s="20"/>
    </row>
    <row r="27" spans="2:33" s="19" customFormat="1" ht="27.75" customHeight="1">
      <c r="B27" s="23">
        <v>42354</v>
      </c>
      <c r="C27" s="24"/>
      <c r="D27" s="28">
        <v>3205</v>
      </c>
      <c r="E27" s="28">
        <f t="shared" si="7"/>
        <v>63578</v>
      </c>
      <c r="F27" s="28">
        <f t="shared" si="8"/>
        <v>11457264</v>
      </c>
      <c r="G27" s="24"/>
      <c r="H27" s="28">
        <v>298</v>
      </c>
      <c r="I27" s="28">
        <f t="shared" si="9"/>
        <v>1333</v>
      </c>
      <c r="J27" s="28">
        <f t="shared" si="10"/>
        <v>211967</v>
      </c>
      <c r="K27" s="24"/>
      <c r="L27" s="28">
        <f t="shared" si="0"/>
        <v>3503</v>
      </c>
      <c r="M27" s="28">
        <f t="shared" si="1"/>
        <v>64911</v>
      </c>
      <c r="N27" s="28">
        <f t="shared" si="17"/>
        <v>11669231</v>
      </c>
      <c r="O27" s="24"/>
      <c r="P27" s="26">
        <v>2542</v>
      </c>
      <c r="Q27" s="28">
        <f t="shared" si="11"/>
        <v>48582</v>
      </c>
      <c r="R27" s="28">
        <f t="shared" si="12"/>
        <v>10808897</v>
      </c>
      <c r="S27" s="9"/>
      <c r="T27" s="28">
        <v>0</v>
      </c>
      <c r="U27" s="28">
        <f t="shared" si="2"/>
        <v>796</v>
      </c>
      <c r="V27" s="28">
        <f t="shared" si="13"/>
        <v>263492</v>
      </c>
      <c r="W27" s="9"/>
      <c r="X27" s="28">
        <f t="shared" si="14"/>
        <v>2542</v>
      </c>
      <c r="Y27" s="28">
        <f t="shared" si="15"/>
        <v>49378</v>
      </c>
      <c r="Z27" s="28">
        <f t="shared" si="16"/>
        <v>11072389</v>
      </c>
      <c r="AA27" s="9"/>
      <c r="AB27" s="28">
        <f t="shared" si="3"/>
        <v>-15533</v>
      </c>
      <c r="AC27" s="28">
        <f t="shared" si="4"/>
        <v>-23.92968834249973</v>
      </c>
      <c r="AD27" s="28">
        <f t="shared" si="5"/>
        <v>-596842</v>
      </c>
      <c r="AE27" s="28">
        <f t="shared" si="6"/>
        <v>-5.114664368200441</v>
      </c>
      <c r="AF27" s="21"/>
      <c r="AG27" s="21"/>
    </row>
    <row r="28" spans="2:33" s="19" customFormat="1" ht="27.75" customHeight="1">
      <c r="B28" s="23">
        <v>42355</v>
      </c>
      <c r="C28" s="24"/>
      <c r="D28" s="28">
        <v>2496</v>
      </c>
      <c r="E28" s="28">
        <f t="shared" si="7"/>
        <v>66074</v>
      </c>
      <c r="F28" s="28">
        <f t="shared" si="8"/>
        <v>11459760</v>
      </c>
      <c r="G28" s="24"/>
      <c r="H28" s="28">
        <v>0</v>
      </c>
      <c r="I28" s="28">
        <f t="shared" si="9"/>
        <v>1333</v>
      </c>
      <c r="J28" s="28">
        <f t="shared" si="10"/>
        <v>211967</v>
      </c>
      <c r="K28" s="24"/>
      <c r="L28" s="28">
        <f t="shared" si="0"/>
        <v>2496</v>
      </c>
      <c r="M28" s="28">
        <f t="shared" si="1"/>
        <v>67407</v>
      </c>
      <c r="N28" s="28">
        <f t="shared" si="17"/>
        <v>11671727</v>
      </c>
      <c r="O28" s="24"/>
      <c r="P28" s="26">
        <v>2454</v>
      </c>
      <c r="Q28" s="28">
        <f t="shared" si="11"/>
        <v>51036</v>
      </c>
      <c r="R28" s="28">
        <f t="shared" si="12"/>
        <v>10811351</v>
      </c>
      <c r="S28" s="9"/>
      <c r="T28" s="28">
        <v>0</v>
      </c>
      <c r="U28" s="28">
        <f t="shared" si="2"/>
        <v>796</v>
      </c>
      <c r="V28" s="28">
        <f t="shared" si="13"/>
        <v>263492</v>
      </c>
      <c r="W28" s="9"/>
      <c r="X28" s="28">
        <f t="shared" si="14"/>
        <v>2454</v>
      </c>
      <c r="Y28" s="28">
        <f t="shared" si="15"/>
        <v>51832</v>
      </c>
      <c r="Z28" s="28">
        <f t="shared" si="16"/>
        <v>11074843</v>
      </c>
      <c r="AA28" s="9"/>
      <c r="AB28" s="28">
        <f t="shared" si="3"/>
        <v>-15575</v>
      </c>
      <c r="AC28" s="28">
        <f t="shared" si="4"/>
        <v>-23.105908881866867</v>
      </c>
      <c r="AD28" s="28">
        <f t="shared" si="5"/>
        <v>-596884</v>
      </c>
      <c r="AE28" s="28">
        <f t="shared" si="6"/>
        <v>-5.113930440628024</v>
      </c>
      <c r="AF28" s="21"/>
      <c r="AG28" s="21"/>
    </row>
    <row r="29" spans="2:33" s="19" customFormat="1" ht="27.75" customHeight="1">
      <c r="B29" s="23">
        <v>42356</v>
      </c>
      <c r="C29" s="24"/>
      <c r="D29" s="28">
        <v>2994</v>
      </c>
      <c r="E29" s="28">
        <f t="shared" si="7"/>
        <v>69068</v>
      </c>
      <c r="F29" s="28">
        <f t="shared" si="8"/>
        <v>11462754</v>
      </c>
      <c r="G29" s="24"/>
      <c r="H29" s="28">
        <v>504</v>
      </c>
      <c r="I29" s="28">
        <f t="shared" si="9"/>
        <v>1837</v>
      </c>
      <c r="J29" s="28">
        <f t="shared" si="10"/>
        <v>212471</v>
      </c>
      <c r="K29" s="24"/>
      <c r="L29" s="28">
        <f t="shared" si="0"/>
        <v>3498</v>
      </c>
      <c r="M29" s="28">
        <f t="shared" si="1"/>
        <v>70905</v>
      </c>
      <c r="N29" s="28">
        <f t="shared" si="17"/>
        <v>11675225</v>
      </c>
      <c r="O29" s="24"/>
      <c r="P29" s="26">
        <v>4403</v>
      </c>
      <c r="Q29" s="28">
        <f t="shared" si="11"/>
        <v>55439</v>
      </c>
      <c r="R29" s="28">
        <f t="shared" si="12"/>
        <v>10815754</v>
      </c>
      <c r="S29" s="9"/>
      <c r="T29" s="28">
        <v>0</v>
      </c>
      <c r="U29" s="28">
        <f t="shared" si="2"/>
        <v>796</v>
      </c>
      <c r="V29" s="28">
        <f t="shared" si="13"/>
        <v>263492</v>
      </c>
      <c r="W29" s="9"/>
      <c r="X29" s="28">
        <f t="shared" si="14"/>
        <v>4403</v>
      </c>
      <c r="Y29" s="28">
        <f t="shared" si="15"/>
        <v>56235</v>
      </c>
      <c r="Z29" s="28">
        <f t="shared" si="16"/>
        <v>11079246</v>
      </c>
      <c r="AA29" s="9"/>
      <c r="AB29" s="28">
        <f t="shared" si="3"/>
        <v>-14670</v>
      </c>
      <c r="AC29" s="28">
        <f t="shared" si="4"/>
        <v>-20.689655172413794</v>
      </c>
      <c r="AD29" s="28">
        <f t="shared" si="5"/>
        <v>-595979</v>
      </c>
      <c r="AE29" s="28">
        <f t="shared" si="6"/>
        <v>-5.104646805521949</v>
      </c>
      <c r="AF29" s="21"/>
      <c r="AG29" s="21"/>
    </row>
    <row r="30" spans="2:33" s="19" customFormat="1" ht="27.75" customHeight="1">
      <c r="B30" s="23">
        <v>42357</v>
      </c>
      <c r="C30" s="24"/>
      <c r="D30" s="28">
        <v>6017</v>
      </c>
      <c r="E30" s="28">
        <f t="shared" si="7"/>
        <v>75085</v>
      </c>
      <c r="F30" s="28">
        <f t="shared" si="8"/>
        <v>11468771</v>
      </c>
      <c r="G30" s="24"/>
      <c r="H30" s="28">
        <v>0</v>
      </c>
      <c r="I30" s="28">
        <f t="shared" si="9"/>
        <v>1837</v>
      </c>
      <c r="J30" s="28">
        <f t="shared" si="10"/>
        <v>212471</v>
      </c>
      <c r="K30" s="24"/>
      <c r="L30" s="28">
        <f t="shared" si="0"/>
        <v>6017</v>
      </c>
      <c r="M30" s="28">
        <f t="shared" si="1"/>
        <v>76922</v>
      </c>
      <c r="N30" s="28">
        <f t="shared" si="17"/>
        <v>11681242</v>
      </c>
      <c r="O30" s="24"/>
      <c r="P30" s="26">
        <v>6405</v>
      </c>
      <c r="Q30" s="28">
        <f t="shared" si="11"/>
        <v>61844</v>
      </c>
      <c r="R30" s="28">
        <f t="shared" si="12"/>
        <v>10822159</v>
      </c>
      <c r="S30" s="9"/>
      <c r="T30" s="28">
        <v>123</v>
      </c>
      <c r="U30" s="28">
        <f t="shared" si="2"/>
        <v>919</v>
      </c>
      <c r="V30" s="28">
        <f t="shared" si="13"/>
        <v>263615</v>
      </c>
      <c r="W30" s="9"/>
      <c r="X30" s="28">
        <f t="shared" si="14"/>
        <v>6528</v>
      </c>
      <c r="Y30" s="28">
        <f t="shared" si="15"/>
        <v>62763</v>
      </c>
      <c r="Z30" s="28">
        <f t="shared" si="16"/>
        <v>11085774</v>
      </c>
      <c r="AA30" s="9"/>
      <c r="AB30" s="28">
        <f t="shared" si="3"/>
        <v>-14159</v>
      </c>
      <c r="AC30" s="28">
        <f t="shared" si="4"/>
        <v>-18.406957697407762</v>
      </c>
      <c r="AD30" s="28">
        <f t="shared" si="5"/>
        <v>-595468</v>
      </c>
      <c r="AE30" s="28">
        <f t="shared" si="6"/>
        <v>-5.097642870509831</v>
      </c>
      <c r="AF30" s="21"/>
      <c r="AG30" s="21"/>
    </row>
    <row r="31" spans="2:33" s="19" customFormat="1" ht="27.75" customHeight="1">
      <c r="B31" s="23">
        <v>42358</v>
      </c>
      <c r="C31" s="24"/>
      <c r="D31" s="28">
        <v>8510</v>
      </c>
      <c r="E31" s="28">
        <f t="shared" si="7"/>
        <v>83595</v>
      </c>
      <c r="F31" s="28">
        <f t="shared" si="8"/>
        <v>11477281</v>
      </c>
      <c r="G31" s="24"/>
      <c r="H31" s="28">
        <v>286</v>
      </c>
      <c r="I31" s="28">
        <f t="shared" si="9"/>
        <v>2123</v>
      </c>
      <c r="J31" s="28">
        <f t="shared" si="10"/>
        <v>212757</v>
      </c>
      <c r="K31" s="24"/>
      <c r="L31" s="28">
        <f t="shared" si="0"/>
        <v>8796</v>
      </c>
      <c r="M31" s="28">
        <f t="shared" si="1"/>
        <v>85718</v>
      </c>
      <c r="N31" s="28">
        <f t="shared" si="17"/>
        <v>11690038</v>
      </c>
      <c r="O31" s="24"/>
      <c r="P31" s="26">
        <v>6813</v>
      </c>
      <c r="Q31" s="28">
        <f t="shared" si="11"/>
        <v>68657</v>
      </c>
      <c r="R31" s="28">
        <f aca="true" t="shared" si="18" ref="R31:R42">IF(P31="","",(R30+P31))</f>
        <v>10828972</v>
      </c>
      <c r="S31" s="9"/>
      <c r="T31" s="28">
        <v>0</v>
      </c>
      <c r="U31" s="28">
        <f t="shared" si="2"/>
        <v>919</v>
      </c>
      <c r="V31" s="28">
        <f aca="true" t="shared" si="19" ref="V31:V42">IF(T31="","",(V30+T31))</f>
        <v>263615</v>
      </c>
      <c r="W31" s="9"/>
      <c r="X31" s="28">
        <f t="shared" si="14"/>
        <v>6813</v>
      </c>
      <c r="Y31" s="28">
        <f aca="true" t="shared" si="20" ref="Y31:Y42">IF(Q31="","",(U31+Q31))</f>
        <v>69576</v>
      </c>
      <c r="Z31" s="28">
        <f aca="true" t="shared" si="21" ref="Z31:Z42">IF(R31="","",(V31+R31))</f>
        <v>11092587</v>
      </c>
      <c r="AA31" s="9"/>
      <c r="AB31" s="28">
        <f t="shared" si="3"/>
        <v>-16142</v>
      </c>
      <c r="AC31" s="28">
        <f t="shared" si="4"/>
        <v>-18.83151730091696</v>
      </c>
      <c r="AD31" s="28">
        <f t="shared" si="5"/>
        <v>-597451</v>
      </c>
      <c r="AE31" s="28">
        <f t="shared" si="6"/>
        <v>-5.110770384151018</v>
      </c>
      <c r="AF31" s="21"/>
      <c r="AG31" s="21"/>
    </row>
    <row r="32" spans="2:33" s="19" customFormat="1" ht="27.75" customHeight="1">
      <c r="B32" s="23">
        <v>42359</v>
      </c>
      <c r="C32" s="24"/>
      <c r="D32" s="28">
        <v>10415</v>
      </c>
      <c r="E32" s="28">
        <f t="shared" si="7"/>
        <v>94010</v>
      </c>
      <c r="F32" s="28">
        <f t="shared" si="8"/>
        <v>11487696</v>
      </c>
      <c r="G32" s="24"/>
      <c r="H32" s="28">
        <v>0</v>
      </c>
      <c r="I32" s="28">
        <f t="shared" si="9"/>
        <v>2123</v>
      </c>
      <c r="J32" s="28">
        <f t="shared" si="10"/>
        <v>212757</v>
      </c>
      <c r="K32" s="24"/>
      <c r="L32" s="28">
        <f t="shared" si="0"/>
        <v>10415</v>
      </c>
      <c r="M32" s="28">
        <f t="shared" si="1"/>
        <v>96133</v>
      </c>
      <c r="N32" s="28">
        <f t="shared" si="17"/>
        <v>11700453</v>
      </c>
      <c r="O32" s="24"/>
      <c r="P32" s="26">
        <v>3345</v>
      </c>
      <c r="Q32" s="28">
        <f t="shared" si="11"/>
        <v>72002</v>
      </c>
      <c r="R32" s="28">
        <f t="shared" si="18"/>
        <v>10832317</v>
      </c>
      <c r="S32" s="9"/>
      <c r="T32" s="28">
        <v>0</v>
      </c>
      <c r="U32" s="28">
        <f t="shared" si="2"/>
        <v>919</v>
      </c>
      <c r="V32" s="28">
        <f t="shared" si="19"/>
        <v>263615</v>
      </c>
      <c r="W32" s="9"/>
      <c r="X32" s="28">
        <f t="shared" si="14"/>
        <v>3345</v>
      </c>
      <c r="Y32" s="28">
        <f t="shared" si="20"/>
        <v>72921</v>
      </c>
      <c r="Z32" s="28">
        <f t="shared" si="21"/>
        <v>11095932</v>
      </c>
      <c r="AA32" s="9"/>
      <c r="AB32" s="28">
        <f t="shared" si="3"/>
        <v>-23212</v>
      </c>
      <c r="AC32" s="28">
        <f t="shared" si="4"/>
        <v>-24.145714790966682</v>
      </c>
      <c r="AD32" s="28">
        <f t="shared" si="5"/>
        <v>-604521</v>
      </c>
      <c r="AE32" s="28">
        <f t="shared" si="6"/>
        <v>-5.16664611190695</v>
      </c>
      <c r="AF32" s="21"/>
      <c r="AG32" s="21"/>
    </row>
    <row r="33" spans="2:33" s="19" customFormat="1" ht="27.75" customHeight="1">
      <c r="B33" s="23">
        <v>42360</v>
      </c>
      <c r="C33" s="24"/>
      <c r="D33" s="28">
        <v>3130</v>
      </c>
      <c r="E33" s="28">
        <f t="shared" si="7"/>
        <v>97140</v>
      </c>
      <c r="F33" s="28">
        <f t="shared" si="8"/>
        <v>11490826</v>
      </c>
      <c r="G33" s="24"/>
      <c r="H33" s="28">
        <v>0</v>
      </c>
      <c r="I33" s="28">
        <f t="shared" si="9"/>
        <v>2123</v>
      </c>
      <c r="J33" s="28">
        <f t="shared" si="10"/>
        <v>212757</v>
      </c>
      <c r="K33" s="24"/>
      <c r="L33" s="28">
        <f t="shared" si="0"/>
        <v>3130</v>
      </c>
      <c r="M33" s="28">
        <f t="shared" si="1"/>
        <v>99263</v>
      </c>
      <c r="N33" s="28">
        <f t="shared" si="17"/>
        <v>11703583</v>
      </c>
      <c r="O33" s="24"/>
      <c r="P33" s="26">
        <v>3887</v>
      </c>
      <c r="Q33" s="28">
        <f t="shared" si="11"/>
        <v>75889</v>
      </c>
      <c r="R33" s="28">
        <f t="shared" si="18"/>
        <v>10836204</v>
      </c>
      <c r="S33" s="9"/>
      <c r="T33" s="28">
        <v>417</v>
      </c>
      <c r="U33" s="28">
        <f t="shared" si="2"/>
        <v>1336</v>
      </c>
      <c r="V33" s="28">
        <f t="shared" si="19"/>
        <v>264032</v>
      </c>
      <c r="W33" s="9"/>
      <c r="X33" s="28">
        <f t="shared" si="14"/>
        <v>4304</v>
      </c>
      <c r="Y33" s="28">
        <f t="shared" si="20"/>
        <v>77225</v>
      </c>
      <c r="Z33" s="28">
        <f t="shared" si="21"/>
        <v>11100236</v>
      </c>
      <c r="AA33" s="9"/>
      <c r="AB33" s="28">
        <f t="shared" si="3"/>
        <v>-22038</v>
      </c>
      <c r="AC33" s="28">
        <f t="shared" si="4"/>
        <v>-22.20162598349838</v>
      </c>
      <c r="AD33" s="28">
        <f t="shared" si="5"/>
        <v>-603347</v>
      </c>
      <c r="AE33" s="28">
        <f t="shared" si="6"/>
        <v>-5.155233230712338</v>
      </c>
      <c r="AF33" s="21"/>
      <c r="AG33" s="21"/>
    </row>
    <row r="34" spans="2:33" s="19" customFormat="1" ht="27.75" customHeight="1">
      <c r="B34" s="23">
        <v>42361</v>
      </c>
      <c r="C34" s="24"/>
      <c r="D34" s="28">
        <v>3646</v>
      </c>
      <c r="E34" s="28">
        <f t="shared" si="7"/>
        <v>100786</v>
      </c>
      <c r="F34" s="28">
        <f t="shared" si="8"/>
        <v>11494472</v>
      </c>
      <c r="G34" s="24"/>
      <c r="H34" s="28">
        <v>424</v>
      </c>
      <c r="I34" s="28">
        <f t="shared" si="9"/>
        <v>2547</v>
      </c>
      <c r="J34" s="28">
        <f t="shared" si="10"/>
        <v>213181</v>
      </c>
      <c r="K34" s="24"/>
      <c r="L34" s="28">
        <f t="shared" si="0"/>
        <v>4070</v>
      </c>
      <c r="M34" s="28">
        <f t="shared" si="1"/>
        <v>103333</v>
      </c>
      <c r="N34" s="28">
        <f t="shared" si="17"/>
        <v>11707653</v>
      </c>
      <c r="O34" s="24"/>
      <c r="P34" s="26">
        <v>3054</v>
      </c>
      <c r="Q34" s="28">
        <f t="shared" si="11"/>
        <v>78943</v>
      </c>
      <c r="R34" s="28">
        <f t="shared" si="18"/>
        <v>10839258</v>
      </c>
      <c r="S34" s="9"/>
      <c r="T34" s="28">
        <v>0</v>
      </c>
      <c r="U34" s="28">
        <f t="shared" si="2"/>
        <v>1336</v>
      </c>
      <c r="V34" s="28">
        <f t="shared" si="19"/>
        <v>264032</v>
      </c>
      <c r="W34" s="9"/>
      <c r="X34" s="28">
        <f t="shared" si="14"/>
        <v>3054</v>
      </c>
      <c r="Y34" s="28">
        <f t="shared" si="20"/>
        <v>80279</v>
      </c>
      <c r="Z34" s="28">
        <f t="shared" si="21"/>
        <v>11103290</v>
      </c>
      <c r="AA34" s="9"/>
      <c r="AB34" s="28">
        <f t="shared" si="3"/>
        <v>-23054</v>
      </c>
      <c r="AC34" s="28">
        <f t="shared" si="4"/>
        <v>-22.310394549659836</v>
      </c>
      <c r="AD34" s="28">
        <f t="shared" si="5"/>
        <v>-604363</v>
      </c>
      <c r="AE34" s="28">
        <f t="shared" si="6"/>
        <v>-5.1621191711097</v>
      </c>
      <c r="AF34" s="21"/>
      <c r="AG34" s="21"/>
    </row>
    <row r="35" spans="2:33" s="19" customFormat="1" ht="27.75" customHeight="1">
      <c r="B35" s="23">
        <v>42362</v>
      </c>
      <c r="C35" s="24"/>
      <c r="D35" s="28">
        <v>2804</v>
      </c>
      <c r="E35" s="28">
        <f t="shared" si="7"/>
        <v>103590</v>
      </c>
      <c r="F35" s="28">
        <f t="shared" si="8"/>
        <v>11497276</v>
      </c>
      <c r="G35" s="24"/>
      <c r="H35" s="28">
        <v>0</v>
      </c>
      <c r="I35" s="28">
        <f t="shared" si="9"/>
        <v>2547</v>
      </c>
      <c r="J35" s="28">
        <f t="shared" si="10"/>
        <v>213181</v>
      </c>
      <c r="K35" s="24"/>
      <c r="L35" s="28">
        <f t="shared" si="0"/>
        <v>2804</v>
      </c>
      <c r="M35" s="28">
        <f t="shared" si="1"/>
        <v>106137</v>
      </c>
      <c r="N35" s="28">
        <f t="shared" si="17"/>
        <v>11710457</v>
      </c>
      <c r="O35" s="24"/>
      <c r="P35" s="26">
        <v>2868</v>
      </c>
      <c r="Q35" s="28">
        <f t="shared" si="11"/>
        <v>81811</v>
      </c>
      <c r="R35" s="28">
        <f t="shared" si="18"/>
        <v>10842126</v>
      </c>
      <c r="S35" s="9"/>
      <c r="T35" s="28">
        <v>0</v>
      </c>
      <c r="U35" s="28">
        <f t="shared" si="2"/>
        <v>1336</v>
      </c>
      <c r="V35" s="28">
        <f t="shared" si="19"/>
        <v>264032</v>
      </c>
      <c r="W35" s="9"/>
      <c r="X35" s="28">
        <f t="shared" si="14"/>
        <v>2868</v>
      </c>
      <c r="Y35" s="28">
        <f t="shared" si="20"/>
        <v>83147</v>
      </c>
      <c r="Z35" s="28">
        <f t="shared" si="21"/>
        <v>11106158</v>
      </c>
      <c r="AA35" s="9"/>
      <c r="AB35" s="28">
        <f t="shared" si="3"/>
        <v>-22990</v>
      </c>
      <c r="AC35" s="28">
        <f t="shared" si="4"/>
        <v>-21.66068383315903</v>
      </c>
      <c r="AD35" s="28">
        <f t="shared" si="5"/>
        <v>-604299</v>
      </c>
      <c r="AE35" s="28">
        <f t="shared" si="6"/>
        <v>-5.160336611969969</v>
      </c>
      <c r="AF35" s="21"/>
      <c r="AG35" s="21"/>
    </row>
    <row r="36" spans="2:33" s="19" customFormat="1" ht="27.75" customHeight="1">
      <c r="B36" s="23">
        <v>42363</v>
      </c>
      <c r="C36" s="24"/>
      <c r="D36" s="28">
        <v>3774</v>
      </c>
      <c r="E36" s="28">
        <f t="shared" si="7"/>
        <v>107364</v>
      </c>
      <c r="F36" s="28">
        <f t="shared" si="8"/>
        <v>11501050</v>
      </c>
      <c r="G36" s="24"/>
      <c r="H36" s="28">
        <v>575</v>
      </c>
      <c r="I36" s="28">
        <f t="shared" si="9"/>
        <v>3122</v>
      </c>
      <c r="J36" s="28">
        <f t="shared" si="10"/>
        <v>213756</v>
      </c>
      <c r="K36" s="24"/>
      <c r="L36" s="28">
        <f t="shared" si="0"/>
        <v>4349</v>
      </c>
      <c r="M36" s="28">
        <f t="shared" si="1"/>
        <v>110486</v>
      </c>
      <c r="N36" s="28">
        <f t="shared" si="17"/>
        <v>11714806</v>
      </c>
      <c r="O36" s="24"/>
      <c r="P36" s="26">
        <v>5529</v>
      </c>
      <c r="Q36" s="28">
        <f t="shared" si="11"/>
        <v>87340</v>
      </c>
      <c r="R36" s="28">
        <f t="shared" si="18"/>
        <v>10847655</v>
      </c>
      <c r="S36" s="9"/>
      <c r="T36" s="28">
        <v>0</v>
      </c>
      <c r="U36" s="28">
        <f t="shared" si="2"/>
        <v>1336</v>
      </c>
      <c r="V36" s="28">
        <f t="shared" si="19"/>
        <v>264032</v>
      </c>
      <c r="W36" s="9"/>
      <c r="X36" s="28">
        <f t="shared" si="14"/>
        <v>5529</v>
      </c>
      <c r="Y36" s="28">
        <f t="shared" si="20"/>
        <v>88676</v>
      </c>
      <c r="Z36" s="28">
        <f t="shared" si="21"/>
        <v>11111687</v>
      </c>
      <c r="AA36" s="9"/>
      <c r="AB36" s="28">
        <f t="shared" si="3"/>
        <v>-21810</v>
      </c>
      <c r="AC36" s="28">
        <f t="shared" si="4"/>
        <v>-19.740057563854243</v>
      </c>
      <c r="AD36" s="28">
        <f t="shared" si="5"/>
        <v>-603119</v>
      </c>
      <c r="AE36" s="28">
        <f t="shared" si="6"/>
        <v>-5.148348167267986</v>
      </c>
      <c r="AF36" s="21"/>
      <c r="AG36" s="21"/>
    </row>
    <row r="37" spans="2:33" s="19" customFormat="1" ht="27.75" customHeight="1">
      <c r="B37" s="23">
        <v>42364</v>
      </c>
      <c r="C37" s="24"/>
      <c r="D37" s="28">
        <v>6411</v>
      </c>
      <c r="E37" s="28">
        <f t="shared" si="7"/>
        <v>113775</v>
      </c>
      <c r="F37" s="28">
        <f t="shared" si="8"/>
        <v>11507461</v>
      </c>
      <c r="G37" s="24"/>
      <c r="H37" s="28">
        <v>0</v>
      </c>
      <c r="I37" s="28">
        <f t="shared" si="9"/>
        <v>3122</v>
      </c>
      <c r="J37" s="28">
        <f t="shared" si="10"/>
        <v>213756</v>
      </c>
      <c r="K37" s="24"/>
      <c r="L37" s="28">
        <f t="shared" si="0"/>
        <v>6411</v>
      </c>
      <c r="M37" s="28">
        <f t="shared" si="1"/>
        <v>116897</v>
      </c>
      <c r="N37" s="28">
        <f t="shared" si="17"/>
        <v>11721217</v>
      </c>
      <c r="O37" s="24"/>
      <c r="P37" s="26">
        <v>5939</v>
      </c>
      <c r="Q37" s="28">
        <f t="shared" si="11"/>
        <v>93279</v>
      </c>
      <c r="R37" s="28">
        <f t="shared" si="18"/>
        <v>10853594</v>
      </c>
      <c r="S37" s="9"/>
      <c r="T37" s="28">
        <v>105</v>
      </c>
      <c r="U37" s="28">
        <f t="shared" si="2"/>
        <v>1441</v>
      </c>
      <c r="V37" s="28">
        <f t="shared" si="19"/>
        <v>264137</v>
      </c>
      <c r="W37" s="9"/>
      <c r="X37" s="28">
        <f t="shared" si="14"/>
        <v>6044</v>
      </c>
      <c r="Y37" s="28">
        <f t="shared" si="20"/>
        <v>94720</v>
      </c>
      <c r="Z37" s="28">
        <f t="shared" si="21"/>
        <v>11117731</v>
      </c>
      <c r="AA37" s="9"/>
      <c r="AB37" s="28">
        <f t="shared" si="3"/>
        <v>-22177</v>
      </c>
      <c r="AC37" s="28">
        <f t="shared" si="4"/>
        <v>-18.97140217456393</v>
      </c>
      <c r="AD37" s="28">
        <f t="shared" si="5"/>
        <v>-603486</v>
      </c>
      <c r="AE37" s="28">
        <f t="shared" si="6"/>
        <v>-5.148663317128247</v>
      </c>
      <c r="AF37" s="21"/>
      <c r="AG37" s="21"/>
    </row>
    <row r="38" spans="2:33" s="19" customFormat="1" ht="27.75" customHeight="1">
      <c r="B38" s="23">
        <v>42365</v>
      </c>
      <c r="C38" s="24"/>
      <c r="D38" s="28">
        <v>7875</v>
      </c>
      <c r="E38" s="28">
        <f t="shared" si="7"/>
        <v>121650</v>
      </c>
      <c r="F38" s="28">
        <f t="shared" si="8"/>
        <v>11515336</v>
      </c>
      <c r="G38" s="24"/>
      <c r="H38" s="28">
        <v>251</v>
      </c>
      <c r="I38" s="28">
        <f t="shared" si="9"/>
        <v>3373</v>
      </c>
      <c r="J38" s="28">
        <f t="shared" si="10"/>
        <v>214007</v>
      </c>
      <c r="K38" s="24"/>
      <c r="L38" s="28">
        <f t="shared" si="0"/>
        <v>8126</v>
      </c>
      <c r="M38" s="28">
        <f t="shared" si="1"/>
        <v>125023</v>
      </c>
      <c r="N38" s="28">
        <f t="shared" si="17"/>
        <v>11729343</v>
      </c>
      <c r="O38" s="24"/>
      <c r="P38" s="26">
        <v>7837</v>
      </c>
      <c r="Q38" s="28">
        <f t="shared" si="11"/>
        <v>101116</v>
      </c>
      <c r="R38" s="28">
        <f t="shared" si="18"/>
        <v>10861431</v>
      </c>
      <c r="S38" s="9"/>
      <c r="T38" s="28">
        <v>0</v>
      </c>
      <c r="U38" s="28">
        <f t="shared" si="2"/>
        <v>1441</v>
      </c>
      <c r="V38" s="28">
        <f t="shared" si="19"/>
        <v>264137</v>
      </c>
      <c r="W38" s="9"/>
      <c r="X38" s="28">
        <f t="shared" si="14"/>
        <v>7837</v>
      </c>
      <c r="Y38" s="28">
        <f t="shared" si="20"/>
        <v>102557</v>
      </c>
      <c r="Z38" s="28">
        <f t="shared" si="21"/>
        <v>11125568</v>
      </c>
      <c r="AA38" s="9"/>
      <c r="AB38" s="28">
        <f t="shared" si="3"/>
        <v>-22466</v>
      </c>
      <c r="AC38" s="28">
        <f t="shared" si="4"/>
        <v>-17.969493613175175</v>
      </c>
      <c r="AD38" s="28">
        <f t="shared" si="5"/>
        <v>-603775</v>
      </c>
      <c r="AE38" s="28">
        <f t="shared" si="6"/>
        <v>-5.147560268294652</v>
      </c>
      <c r="AF38" s="21"/>
      <c r="AG38" s="21"/>
    </row>
    <row r="39" spans="2:33" s="19" customFormat="1" ht="27.75" customHeight="1">
      <c r="B39" s="23">
        <v>42366</v>
      </c>
      <c r="C39" s="24"/>
      <c r="D39" s="28">
        <v>9066</v>
      </c>
      <c r="E39" s="28">
        <f t="shared" si="7"/>
        <v>130716</v>
      </c>
      <c r="F39" s="28">
        <f t="shared" si="8"/>
        <v>11524402</v>
      </c>
      <c r="G39" s="24"/>
      <c r="H39" s="28">
        <v>92</v>
      </c>
      <c r="I39" s="28">
        <f t="shared" si="9"/>
        <v>3465</v>
      </c>
      <c r="J39" s="28">
        <f t="shared" si="10"/>
        <v>214099</v>
      </c>
      <c r="K39" s="24"/>
      <c r="L39" s="28">
        <f t="shared" si="0"/>
        <v>9158</v>
      </c>
      <c r="M39" s="28">
        <f t="shared" si="1"/>
        <v>134181</v>
      </c>
      <c r="N39" s="28">
        <f t="shared" si="17"/>
        <v>11738501</v>
      </c>
      <c r="O39" s="24"/>
      <c r="P39" s="26">
        <v>2833</v>
      </c>
      <c r="Q39" s="28">
        <f t="shared" si="11"/>
        <v>103949</v>
      </c>
      <c r="R39" s="28">
        <f t="shared" si="18"/>
        <v>10864264</v>
      </c>
      <c r="S39" s="9"/>
      <c r="T39" s="28">
        <v>0</v>
      </c>
      <c r="U39" s="28">
        <f t="shared" si="2"/>
        <v>1441</v>
      </c>
      <c r="V39" s="28">
        <f t="shared" si="19"/>
        <v>264137</v>
      </c>
      <c r="W39" s="9"/>
      <c r="X39" s="28">
        <f t="shared" si="14"/>
        <v>2833</v>
      </c>
      <c r="Y39" s="28">
        <f t="shared" si="20"/>
        <v>105390</v>
      </c>
      <c r="Z39" s="28">
        <f t="shared" si="21"/>
        <v>11128401</v>
      </c>
      <c r="AA39" s="9"/>
      <c r="AB39" s="28">
        <f t="shared" si="3"/>
        <v>-28791</v>
      </c>
      <c r="AC39" s="28">
        <f t="shared" si="4"/>
        <v>-21.456838151452143</v>
      </c>
      <c r="AD39" s="28">
        <f t="shared" si="5"/>
        <v>-610100</v>
      </c>
      <c r="AE39" s="28">
        <f t="shared" si="6"/>
        <v>-5.197426826474692</v>
      </c>
      <c r="AF39" s="21"/>
      <c r="AG39" s="21"/>
    </row>
    <row r="40" spans="2:33" s="19" customFormat="1" ht="27.75" customHeight="1">
      <c r="B40" s="23">
        <v>42367</v>
      </c>
      <c r="C40" s="24"/>
      <c r="D40" s="28">
        <v>4976</v>
      </c>
      <c r="E40" s="28">
        <f t="shared" si="7"/>
        <v>135692</v>
      </c>
      <c r="F40" s="28">
        <f t="shared" si="8"/>
        <v>11529378</v>
      </c>
      <c r="G40" s="24"/>
      <c r="H40" s="28">
        <v>158</v>
      </c>
      <c r="I40" s="28">
        <f t="shared" si="9"/>
        <v>3623</v>
      </c>
      <c r="J40" s="28">
        <f t="shared" si="10"/>
        <v>214257</v>
      </c>
      <c r="K40" s="24"/>
      <c r="L40" s="28">
        <f t="shared" si="0"/>
        <v>5134</v>
      </c>
      <c r="M40" s="28">
        <f t="shared" si="1"/>
        <v>139315</v>
      </c>
      <c r="N40" s="28">
        <f t="shared" si="17"/>
        <v>11743635</v>
      </c>
      <c r="O40" s="24"/>
      <c r="P40" s="26">
        <v>4121</v>
      </c>
      <c r="Q40" s="28">
        <f t="shared" si="11"/>
        <v>108070</v>
      </c>
      <c r="R40" s="28">
        <f t="shared" si="18"/>
        <v>10868385</v>
      </c>
      <c r="S40" s="9"/>
      <c r="T40" s="28">
        <v>403</v>
      </c>
      <c r="U40" s="28">
        <f t="shared" si="2"/>
        <v>1844</v>
      </c>
      <c r="V40" s="28">
        <f t="shared" si="19"/>
        <v>264540</v>
      </c>
      <c r="W40" s="9"/>
      <c r="X40" s="28">
        <f t="shared" si="14"/>
        <v>4524</v>
      </c>
      <c r="Y40" s="28">
        <f t="shared" si="20"/>
        <v>109914</v>
      </c>
      <c r="Z40" s="28">
        <f t="shared" si="21"/>
        <v>11132925</v>
      </c>
      <c r="AA40" s="9"/>
      <c r="AB40" s="28">
        <f t="shared" si="3"/>
        <v>-29401</v>
      </c>
      <c r="AC40" s="28">
        <f t="shared" si="4"/>
        <v>-21.103973010802857</v>
      </c>
      <c r="AD40" s="28">
        <f t="shared" si="5"/>
        <v>-610710</v>
      </c>
      <c r="AE40" s="28">
        <f t="shared" si="6"/>
        <v>-5.200348954987106</v>
      </c>
      <c r="AF40" s="21"/>
      <c r="AG40" s="21"/>
    </row>
    <row r="41" spans="2:33" s="19" customFormat="1" ht="27.75" customHeight="1">
      <c r="B41" s="23">
        <v>42368</v>
      </c>
      <c r="C41" s="24"/>
      <c r="D41" s="28">
        <v>6783</v>
      </c>
      <c r="E41" s="28">
        <f t="shared" si="7"/>
        <v>142475</v>
      </c>
      <c r="F41" s="28">
        <f t="shared" si="8"/>
        <v>11536161</v>
      </c>
      <c r="G41" s="24"/>
      <c r="H41" s="28">
        <v>347</v>
      </c>
      <c r="I41" s="28">
        <f t="shared" si="9"/>
        <v>3970</v>
      </c>
      <c r="J41" s="28">
        <f t="shared" si="10"/>
        <v>214604</v>
      </c>
      <c r="K41" s="24"/>
      <c r="L41" s="28">
        <f t="shared" si="0"/>
        <v>7130</v>
      </c>
      <c r="M41" s="28">
        <f t="shared" si="1"/>
        <v>146445</v>
      </c>
      <c r="N41" s="28">
        <f t="shared" si="17"/>
        <v>11750765</v>
      </c>
      <c r="O41" s="24"/>
      <c r="P41" s="26">
        <v>4202</v>
      </c>
      <c r="Q41" s="28">
        <f t="shared" si="11"/>
        <v>112272</v>
      </c>
      <c r="R41" s="28">
        <f t="shared" si="18"/>
        <v>10872587</v>
      </c>
      <c r="S41" s="9"/>
      <c r="T41" s="28">
        <v>0</v>
      </c>
      <c r="U41" s="28">
        <f t="shared" si="2"/>
        <v>1844</v>
      </c>
      <c r="V41" s="28">
        <f t="shared" si="19"/>
        <v>264540</v>
      </c>
      <c r="W41" s="9"/>
      <c r="X41" s="28">
        <f t="shared" si="14"/>
        <v>4202</v>
      </c>
      <c r="Y41" s="28">
        <f t="shared" si="20"/>
        <v>114116</v>
      </c>
      <c r="Z41" s="28">
        <f t="shared" si="21"/>
        <v>11137127</v>
      </c>
      <c r="AA41" s="9"/>
      <c r="AB41" s="28">
        <f t="shared" si="3"/>
        <v>-32329</v>
      </c>
      <c r="AC41" s="28">
        <f t="shared" si="4"/>
        <v>-22.07586465908703</v>
      </c>
      <c r="AD41" s="28">
        <f t="shared" si="5"/>
        <v>-613638</v>
      </c>
      <c r="AE41" s="28">
        <f t="shared" si="6"/>
        <v>-5.222111071066437</v>
      </c>
      <c r="AF41" s="21"/>
      <c r="AG41" s="21"/>
    </row>
    <row r="42" spans="2:33" s="19" customFormat="1" ht="27.75" customHeight="1">
      <c r="B42" s="23">
        <v>42369</v>
      </c>
      <c r="C42" s="24"/>
      <c r="D42" s="28">
        <v>3361</v>
      </c>
      <c r="E42" s="28">
        <f t="shared" si="7"/>
        <v>145836</v>
      </c>
      <c r="F42" s="28">
        <f t="shared" si="8"/>
        <v>11539522</v>
      </c>
      <c r="G42" s="24"/>
      <c r="H42" s="28">
        <v>0</v>
      </c>
      <c r="I42" s="28">
        <f t="shared" si="9"/>
        <v>3970</v>
      </c>
      <c r="J42" s="28">
        <f t="shared" si="10"/>
        <v>214604</v>
      </c>
      <c r="K42" s="24"/>
      <c r="L42" s="28">
        <f t="shared" si="0"/>
        <v>3361</v>
      </c>
      <c r="M42" s="28">
        <f t="shared" si="1"/>
        <v>149806</v>
      </c>
      <c r="N42" s="28">
        <f t="shared" si="17"/>
        <v>11754126</v>
      </c>
      <c r="O42" s="24"/>
      <c r="P42" s="26">
        <v>2877</v>
      </c>
      <c r="Q42" s="28">
        <f t="shared" si="11"/>
        <v>115149</v>
      </c>
      <c r="R42" s="28">
        <f t="shared" si="18"/>
        <v>10875464</v>
      </c>
      <c r="S42" s="9"/>
      <c r="T42" s="28">
        <v>0</v>
      </c>
      <c r="U42" s="28">
        <f t="shared" si="2"/>
        <v>1844</v>
      </c>
      <c r="V42" s="28">
        <f t="shared" si="19"/>
        <v>264540</v>
      </c>
      <c r="W42" s="9"/>
      <c r="X42" s="28">
        <f t="shared" si="14"/>
        <v>2877</v>
      </c>
      <c r="Y42" s="28">
        <f t="shared" si="20"/>
        <v>116993</v>
      </c>
      <c r="Z42" s="28">
        <f t="shared" si="21"/>
        <v>11140004</v>
      </c>
      <c r="AA42" s="9"/>
      <c r="AB42" s="28">
        <f t="shared" si="3"/>
        <v>-32813</v>
      </c>
      <c r="AC42" s="28">
        <f t="shared" si="4"/>
        <v>-21.90366206961003</v>
      </c>
      <c r="AD42" s="28">
        <f t="shared" si="5"/>
        <v>-614122</v>
      </c>
      <c r="AE42" s="28">
        <f t="shared" si="6"/>
        <v>-5.224735552434949</v>
      </c>
      <c r="AF42" s="21"/>
      <c r="AG42" s="20"/>
    </row>
    <row r="43" spans="2:33" s="19" customFormat="1" ht="39.75" customHeight="1">
      <c r="B43" s="50" t="s">
        <v>1</v>
      </c>
      <c r="C43" s="20"/>
      <c r="D43" s="52" t="s">
        <v>24</v>
      </c>
      <c r="E43" s="52"/>
      <c r="F43" s="53">
        <f>F42</f>
        <v>11539522</v>
      </c>
      <c r="G43" s="20"/>
      <c r="H43" s="52" t="s">
        <v>24</v>
      </c>
      <c r="I43" s="52"/>
      <c r="J43" s="53">
        <f>J42</f>
        <v>214604</v>
      </c>
      <c r="K43" s="20"/>
      <c r="L43" s="52" t="s">
        <v>24</v>
      </c>
      <c r="M43" s="52"/>
      <c r="N43" s="53">
        <f>N42</f>
        <v>11754126</v>
      </c>
      <c r="O43" s="20"/>
      <c r="P43" s="52" t="s">
        <v>25</v>
      </c>
      <c r="Q43" s="52"/>
      <c r="R43" s="53">
        <f>SUM(P12:P42)+P8</f>
        <v>10875464</v>
      </c>
      <c r="S43" s="21"/>
      <c r="T43" s="52" t="s">
        <v>25</v>
      </c>
      <c r="U43" s="52"/>
      <c r="V43" s="53">
        <f>SUM(T12:T42)+T8</f>
        <v>264540</v>
      </c>
      <c r="W43" s="21"/>
      <c r="X43" s="52" t="s">
        <v>25</v>
      </c>
      <c r="Y43" s="52"/>
      <c r="Z43" s="53">
        <f>SUM(X12:X42)+X8</f>
        <v>11140004</v>
      </c>
      <c r="AA43" s="21"/>
      <c r="AB43" s="54" t="s">
        <v>2</v>
      </c>
      <c r="AC43" s="54"/>
      <c r="AD43" s="54"/>
      <c r="AE43" s="54"/>
      <c r="AF43" s="21"/>
      <c r="AG43" s="21"/>
    </row>
    <row r="44" spans="2:33" s="19" customFormat="1" ht="49.5" customHeight="1">
      <c r="B44" s="51"/>
      <c r="C44" s="21"/>
      <c r="D44" s="53">
        <f>SUM(D12:D42)</f>
        <v>145836</v>
      </c>
      <c r="E44" s="53"/>
      <c r="F44" s="53"/>
      <c r="G44" s="21"/>
      <c r="H44" s="53">
        <f>SUM(H12:H42)</f>
        <v>3970</v>
      </c>
      <c r="I44" s="53"/>
      <c r="J44" s="53"/>
      <c r="K44" s="21"/>
      <c r="L44" s="53">
        <f>SUM(L12:L42)</f>
        <v>149806</v>
      </c>
      <c r="M44" s="53"/>
      <c r="N44" s="53"/>
      <c r="O44" s="21"/>
      <c r="P44" s="53">
        <f>SUM(P12:P42)</f>
        <v>115149</v>
      </c>
      <c r="Q44" s="53"/>
      <c r="R44" s="53"/>
      <c r="S44" s="21"/>
      <c r="T44" s="53">
        <f>SUM(T12:T42)</f>
        <v>1844</v>
      </c>
      <c r="U44" s="53"/>
      <c r="V44" s="53"/>
      <c r="W44" s="21"/>
      <c r="X44" s="53">
        <f>SUM(X12:X42)</f>
        <v>116993</v>
      </c>
      <c r="Y44" s="53"/>
      <c r="Z44" s="53"/>
      <c r="AA44" s="21"/>
      <c r="AB44" s="54"/>
      <c r="AC44" s="54"/>
      <c r="AD44" s="54"/>
      <c r="AE44" s="54"/>
      <c r="AF44" s="21"/>
      <c r="AG44" s="21"/>
    </row>
    <row r="45" ht="15" customHeight="1">
      <c r="D45" s="22"/>
    </row>
    <row r="47" ht="15" customHeight="1">
      <c r="T47" s="13"/>
    </row>
    <row r="51" ht="15" customHeight="1">
      <c r="L51" s="25"/>
    </row>
  </sheetData>
  <sheetProtection/>
  <mergeCells count="64">
    <mergeCell ref="H6:J6"/>
    <mergeCell ref="H7:J7"/>
    <mergeCell ref="T6:V6"/>
    <mergeCell ref="Z43:Z44"/>
    <mergeCell ref="X44:Y44"/>
    <mergeCell ref="N43:N44"/>
    <mergeCell ref="L44:M44"/>
    <mergeCell ref="T43:U43"/>
    <mergeCell ref="P8:R8"/>
    <mergeCell ref="X6:Z6"/>
    <mergeCell ref="AB10:AC10"/>
    <mergeCell ref="AD10:AE10"/>
    <mergeCell ref="AB5:AE8"/>
    <mergeCell ref="T10:T11"/>
    <mergeCell ref="U10:U11"/>
    <mergeCell ref="H43:I43"/>
    <mergeCell ref="J43:J44"/>
    <mergeCell ref="H44:I44"/>
    <mergeCell ref="L43:M43"/>
    <mergeCell ref="V43:V44"/>
    <mergeCell ref="AB43:AE44"/>
    <mergeCell ref="R43:R44"/>
    <mergeCell ref="P44:Q44"/>
    <mergeCell ref="T44:U44"/>
    <mergeCell ref="X43:Y43"/>
    <mergeCell ref="D44:E44"/>
    <mergeCell ref="P43:Q43"/>
    <mergeCell ref="B43:B44"/>
    <mergeCell ref="T8:V8"/>
    <mergeCell ref="H10:H11"/>
    <mergeCell ref="I10:I11"/>
    <mergeCell ref="J10:J11"/>
    <mergeCell ref="L10:L11"/>
    <mergeCell ref="M10:M11"/>
    <mergeCell ref="F10:F11"/>
    <mergeCell ref="D43:E43"/>
    <mergeCell ref="F43:F44"/>
    <mergeCell ref="X7:Z7"/>
    <mergeCell ref="X8:Z8"/>
    <mergeCell ref="X10:X11"/>
    <mergeCell ref="Z10:Z11"/>
    <mergeCell ref="Y10:Y11"/>
    <mergeCell ref="L8:N8"/>
    <mergeCell ref="V10:V11"/>
    <mergeCell ref="D10:D11"/>
    <mergeCell ref="E10:E11"/>
    <mergeCell ref="T7:V7"/>
    <mergeCell ref="L6:N6"/>
    <mergeCell ref="L7:N7"/>
    <mergeCell ref="D7:F7"/>
    <mergeCell ref="D8:F8"/>
    <mergeCell ref="R10:R11"/>
    <mergeCell ref="H8:J8"/>
    <mergeCell ref="N10:N11"/>
    <mergeCell ref="D5:N5"/>
    <mergeCell ref="P5:Z5"/>
    <mergeCell ref="B2:AE2"/>
    <mergeCell ref="B3:AE3"/>
    <mergeCell ref="P10:P11"/>
    <mergeCell ref="B10:B11"/>
    <mergeCell ref="Q10:Q11"/>
    <mergeCell ref="D6:F6"/>
    <mergeCell ref="P6:R6"/>
    <mergeCell ref="P7:R7"/>
  </mergeCells>
  <conditionalFormatting sqref="AB12:AE42">
    <cfRule type="cellIs" priority="4" dxfId="9" operator="lessThan" stopIfTrue="1">
      <formula>0</formula>
    </cfRule>
    <cfRule type="cellIs" priority="5" dxfId="9" operator="lessThan" stopIfTrue="1">
      <formula>0</formula>
    </cfRule>
    <cfRule type="cellIs" priority="7" dxfId="10" operator="lessThan" stopIfTrue="1">
      <formula>0</formula>
    </cfRule>
  </conditionalFormatting>
  <conditionalFormatting sqref="P12:P17">
    <cfRule type="expression" priority="6" dxfId="11" stopIfTrue="1">
      <formula>$C$10&gt;0</formula>
    </cfRule>
  </conditionalFormatting>
  <conditionalFormatting sqref="T12:V42">
    <cfRule type="cellIs" priority="2" dxfId="12" operator="equal" stopIfTrue="1">
      <formula>0</formula>
    </cfRule>
    <cfRule type="cellIs" priority="3" dxfId="12" operator="lessThan" stopIfTrue="1">
      <formula>0</formula>
    </cfRule>
  </conditionalFormatting>
  <conditionalFormatting sqref="H12:J42">
    <cfRule type="cellIs" priority="1" dxfId="12" operator="equal" stopIfTrue="1">
      <formula>0</formula>
    </cfRule>
  </conditionalFormatting>
  <printOptions horizontalCentered="1"/>
  <pageMargins left="0.03937007874015748" right="0.03937007874015748" top="0.3937007874015748" bottom="0.07874015748031496" header="0.5118110236220472" footer="0.5118110236220472"/>
  <pageSetup horizontalDpi="600" verticalDpi="600" orientation="landscape" paperSize="9" scale="44" r:id="rId2"/>
  <ignoredErrors>
    <ignoredError sqref="X13" formula="1"/>
    <ignoredError sqref="Q43" formulaRange="1"/>
    <ignoredError sqref="Y13:Z13" evalErro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mesut ozen</cp:lastModifiedBy>
  <cp:lastPrinted>2015-11-23T08:58:21Z</cp:lastPrinted>
  <dcterms:created xsi:type="dcterms:W3CDTF">2003-10-20T07:27:17Z</dcterms:created>
  <dcterms:modified xsi:type="dcterms:W3CDTF">2016-01-04T08:15:48Z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eea31a18-a023-45e1-8150-6cc400d366b0</vt:lpwstr>
  </property>
</Properties>
</file>