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480" windowHeight="6540" activeTab="0"/>
  </bookViews>
  <sheets>
    <sheet name="2014-2015 Yılı Kasım Ayı 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'2014-2015 Yılı Kasım Ayı '!$A$1:$AE$43</definedName>
  </definedNames>
  <calcPr fullCalcOnLoad="1"/>
</workbook>
</file>

<file path=xl/sharedStrings.xml><?xml version="1.0" encoding="utf-8"?>
<sst xmlns="http://schemas.openxmlformats.org/spreadsheetml/2006/main" count="50" uniqueCount="26">
  <si>
    <t>Sayısal</t>
  </si>
  <si>
    <t>TOPLAM</t>
  </si>
  <si>
    <t>Hiç Şüphesiz ki Antalya Dünyanın En Güzel Yeridir!</t>
  </si>
  <si>
    <t>AYLIK DEĞİŞİM</t>
  </si>
  <si>
    <t>YILLIK DEĞİŞİM</t>
  </si>
  <si>
    <t>AYLIK TOPLAM</t>
  </si>
  <si>
    <t>YILLIK TOPLAM</t>
  </si>
  <si>
    <t>T A R İ H</t>
  </si>
  <si>
    <t>ANTALYA İL KÜLTÜR VE TURİZM MÜDÜRLÜĞÜ</t>
  </si>
  <si>
    <t>GÜNLÜK GİRİŞ</t>
  </si>
  <si>
    <t>A N T A L Y A    V E    G A Z İ P A Ş A    H A V A    L İ M A N I   G E L E N   Y O L C U   İ S T A T İ S T İ Ğ İ</t>
  </si>
  <si>
    <t xml:space="preserve">ANTALYA + GAZİPAŞA </t>
  </si>
  <si>
    <t>(GEÇEN AYLARDAN DEVİR)</t>
  </si>
  <si>
    <t>YILLIK      TOPLAM</t>
  </si>
  <si>
    <t>YILLIK         TOPLAM</t>
  </si>
  <si>
    <t>2 0 1 4   Y I L I</t>
  </si>
  <si>
    <t>YILLIK       TOPLAM</t>
  </si>
  <si>
    <t xml:space="preserve">ANTALYA </t>
  </si>
  <si>
    <t>GAZİPAŞA</t>
  </si>
  <si>
    <t>2 0 1 5   Y I L I</t>
  </si>
  <si>
    <t>2015 / 2014 YILI                    KARŞILAŞTIRMASI</t>
  </si>
  <si>
    <t>YILLIK        TOPLAM</t>
  </si>
  <si>
    <t>Oransal  (%)</t>
  </si>
  <si>
    <t>Oransal          (%)</t>
  </si>
  <si>
    <t>2014 YILI Kasım</t>
  </si>
  <si>
    <t>2015 YILI Kasım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</si>
</sst>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%\ 0.00"/>
    <numFmt numFmtId="181" formatCode="[$-41F]dd\ mmmm\ yyyy\ dddd"/>
    <numFmt numFmtId="182" formatCode="[$-41F]dd\ mmmm\ yy;@"/>
    <numFmt numFmtId="183" formatCode="dd/mm/yyyy;@"/>
    <numFmt numFmtId="184" formatCode="dd\ mmmm"/>
    <numFmt numFmtId="185" formatCode="mmm/yyyy"/>
    <numFmt numFmtId="186" formatCode="%\ 0"/>
    <numFmt numFmtId="187" formatCode="dd/mmmm"/>
    <numFmt numFmtId="188" formatCode="d\ mmmm"/>
    <numFmt numFmtId="189" formatCode="#,##0.000"/>
    <numFmt numFmtId="190" formatCode="#,##0.0"/>
    <numFmt numFmtId="191" formatCode="%\ 0.0"/>
    <numFmt numFmtId="192" formatCode="d\ mmmm\ dddd"/>
    <numFmt numFmtId="193" formatCode="###\ ###\ ##0"/>
    <numFmt numFmtId="194" formatCode="###\ ###0"/>
    <numFmt numFmtId="195" formatCode="###\ ##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¥€-2]\ #,##0.00_);[Red]\([$€-2]\ #,##0.00\)"/>
    <numFmt numFmtId="200" formatCode="[$€-2]\ #,##0.00_);[Red]\([$€-2]\ #,##0.00\)"/>
  </numFmts>
  <fonts count="62">
    <font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Tahoma"/>
      <family val="2"/>
    </font>
    <font>
      <b/>
      <sz val="10"/>
      <color indexed="56"/>
      <name val="Tahoma"/>
      <family val="2"/>
    </font>
    <font>
      <b/>
      <sz val="26"/>
      <color indexed="56"/>
      <name val="Tahoma"/>
      <family val="2"/>
    </font>
    <font>
      <b/>
      <sz val="24"/>
      <color indexed="56"/>
      <name val="Tahoma"/>
      <family val="2"/>
    </font>
    <font>
      <b/>
      <sz val="12"/>
      <color indexed="56"/>
      <name val="Tahoma"/>
      <family val="2"/>
    </font>
    <font>
      <b/>
      <sz val="16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4"/>
      <color indexed="56"/>
      <name val="Tahoma"/>
      <family val="2"/>
    </font>
    <font>
      <b/>
      <sz val="36"/>
      <color indexed="56"/>
      <name val="Tahoma"/>
      <family val="2"/>
    </font>
    <font>
      <b/>
      <sz val="18"/>
      <color indexed="56"/>
      <name val="Tahoma"/>
      <family val="2"/>
    </font>
    <font>
      <b/>
      <u val="single"/>
      <sz val="11"/>
      <color indexed="56"/>
      <name val="Tahoma"/>
      <family val="2"/>
    </font>
    <font>
      <b/>
      <sz val="22"/>
      <color indexed="56"/>
      <name val="Script MT Bold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 tint="-0.4999699890613556"/>
      <name val="Tahoma"/>
      <family val="2"/>
    </font>
    <font>
      <b/>
      <sz val="10"/>
      <color theme="3" tint="-0.4999699890613556"/>
      <name val="Tahoma"/>
      <family val="2"/>
    </font>
    <font>
      <b/>
      <sz val="26"/>
      <color theme="3" tint="-0.4999699890613556"/>
      <name val="Tahoma"/>
      <family val="2"/>
    </font>
    <font>
      <b/>
      <sz val="24"/>
      <color theme="3" tint="-0.4999699890613556"/>
      <name val="Tahoma"/>
      <family val="2"/>
    </font>
    <font>
      <b/>
      <sz val="12"/>
      <color theme="3" tint="-0.4999699890613556"/>
      <name val="Tahoma"/>
      <family val="2"/>
    </font>
    <font>
      <b/>
      <sz val="16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b/>
      <i/>
      <sz val="10"/>
      <color theme="3" tint="-0.4999699890613556"/>
      <name val="Tahoma"/>
      <family val="2"/>
    </font>
    <font>
      <b/>
      <sz val="14"/>
      <color theme="3" tint="-0.4999699890613556"/>
      <name val="Tahoma"/>
      <family val="2"/>
    </font>
    <font>
      <b/>
      <sz val="18"/>
      <color theme="3" tint="-0.4999699890613556"/>
      <name val="Tahoma"/>
      <family val="2"/>
    </font>
    <font>
      <b/>
      <u val="single"/>
      <sz val="11"/>
      <color theme="3" tint="-0.4999699890613556"/>
      <name val="Tahoma"/>
      <family val="2"/>
    </font>
    <font>
      <b/>
      <sz val="22"/>
      <color theme="3" tint="-0.4999699890613556"/>
      <name val="Script MT Bold"/>
      <family val="4"/>
    </font>
    <font>
      <b/>
      <sz val="36"/>
      <color theme="3" tint="-0.4999699890613556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93" fontId="49" fillId="0" borderId="0" xfId="0" applyNumberFormat="1" applyFont="1" applyFill="1" applyBorder="1" applyAlignment="1">
      <alignment horizontal="center" vertical="center"/>
    </xf>
    <xf numFmtId="193" fontId="54" fillId="0" borderId="0" xfId="0" applyNumberFormat="1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193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193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vertical="center"/>
    </xf>
    <xf numFmtId="14" fontId="53" fillId="0" borderId="14" xfId="0" applyNumberFormat="1" applyFont="1" applyFill="1" applyBorder="1" applyAlignment="1">
      <alignment horizontal="center" vertical="center"/>
    </xf>
    <xf numFmtId="193" fontId="53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93" fontId="57" fillId="0" borderId="14" xfId="0" applyNumberFormat="1" applyFont="1" applyFill="1" applyBorder="1" applyAlignment="1">
      <alignment horizontal="center" vertical="center"/>
    </xf>
    <xf numFmtId="193" fontId="59" fillId="0" borderId="14" xfId="0" applyNumberFormat="1" applyFont="1" applyFill="1" applyBorder="1" applyAlignment="1">
      <alignment horizontal="center" vertical="center"/>
    </xf>
    <xf numFmtId="193" fontId="54" fillId="0" borderId="17" xfId="0" applyNumberFormat="1" applyFont="1" applyFill="1" applyBorder="1" applyAlignment="1">
      <alignment horizontal="center" vertical="center"/>
    </xf>
    <xf numFmtId="193" fontId="54" fillId="0" borderId="10" xfId="0" applyNumberFormat="1" applyFont="1" applyFill="1" applyBorder="1" applyAlignment="1">
      <alignment horizontal="center" vertical="center"/>
    </xf>
    <xf numFmtId="193" fontId="54" fillId="0" borderId="18" xfId="0" applyNumberFormat="1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193" fontId="55" fillId="0" borderId="14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193" fontId="60" fillId="0" borderId="14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193" fontId="54" fillId="0" borderId="17" xfId="0" applyNumberFormat="1" applyFont="1" applyFill="1" applyBorder="1" applyAlignment="1" quotePrefix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1" defaultTableStyle="TableStyleMedium9" defaultPivotStyle="PivotStyleLight16">
    <tableStyle name="MySqlDefault" pivot="0" table="0" count="2">
      <tableStyleElement type="wholeTable" dxfId="8"/>
      <tableStyleElement type="headerRow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95250</xdr:rowOff>
    </xdr:from>
    <xdr:to>
      <xdr:col>1</xdr:col>
      <xdr:colOff>1104900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04975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showGridLines="0" tabSelected="1" view="pageBreakPreview" zoomScale="60" zoomScaleNormal="70" zoomScalePageLayoutView="70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7.75390625" style="4" customWidth="1"/>
    <col min="3" max="3" width="0.875" style="4" customWidth="1"/>
    <col min="4" max="4" width="11.75390625" style="2" customWidth="1"/>
    <col min="5" max="5" width="14.75390625" style="4" customWidth="1"/>
    <col min="6" max="6" width="16.75390625" style="4" customWidth="1"/>
    <col min="7" max="7" width="0.875" style="4" customWidth="1"/>
    <col min="8" max="8" width="11.75390625" style="4" customWidth="1"/>
    <col min="9" max="9" width="13.75390625" style="4" customWidth="1"/>
    <col min="10" max="10" width="14.75390625" style="4" customWidth="1"/>
    <col min="11" max="11" width="0.875" style="4" customWidth="1"/>
    <col min="12" max="12" width="11.75390625" style="4" customWidth="1"/>
    <col min="13" max="13" width="14.75390625" style="4" customWidth="1"/>
    <col min="14" max="14" width="16.75390625" style="4" customWidth="1"/>
    <col min="15" max="15" width="0.875" style="4" customWidth="1"/>
    <col min="16" max="16" width="11.75390625" style="4" customWidth="1"/>
    <col min="17" max="17" width="14.75390625" style="2" customWidth="1"/>
    <col min="18" max="18" width="16.75390625" style="4" customWidth="1"/>
    <col min="19" max="19" width="0.875" style="4" customWidth="1"/>
    <col min="20" max="20" width="11.75390625" style="4" customWidth="1"/>
    <col min="21" max="21" width="13.75390625" style="4" customWidth="1"/>
    <col min="22" max="22" width="14.75390625" style="4" customWidth="1"/>
    <col min="23" max="23" width="0.875" style="4" customWidth="1"/>
    <col min="24" max="24" width="11.75390625" style="4" customWidth="1"/>
    <col min="25" max="25" width="14.75390625" style="4" customWidth="1"/>
    <col min="26" max="26" width="16.75390625" style="4" customWidth="1"/>
    <col min="27" max="27" width="0.875" style="4" customWidth="1"/>
    <col min="28" max="28" width="14.125" style="2" customWidth="1"/>
    <col min="29" max="29" width="10.75390625" style="2" customWidth="1"/>
    <col min="30" max="30" width="14.75390625" style="2" customWidth="1"/>
    <col min="31" max="31" width="10.75390625" style="4" customWidth="1"/>
    <col min="32" max="32" width="0.2421875" style="4" customWidth="1"/>
    <col min="33" max="33" width="9.125" style="4" customWidth="1"/>
    <col min="34" max="16384" width="9.125" style="2" customWidth="1"/>
  </cols>
  <sheetData>
    <row r="1" spans="2:31" ht="6.75" customHeight="1">
      <c r="B1" s="29"/>
      <c r="C1" s="29"/>
      <c r="D1" s="3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"/>
      <c r="R1" s="29"/>
      <c r="S1" s="29"/>
      <c r="T1" s="29"/>
      <c r="U1" s="29"/>
      <c r="V1" s="29"/>
      <c r="W1" s="29"/>
      <c r="X1" s="29"/>
      <c r="Y1" s="29"/>
      <c r="Z1" s="29"/>
      <c r="AA1" s="29"/>
      <c r="AB1" s="3"/>
      <c r="AC1" s="3"/>
      <c r="AD1" s="3"/>
      <c r="AE1" s="29"/>
    </row>
    <row r="2" spans="2:31" ht="60" customHeight="1">
      <c r="B2" s="63" t="s">
        <v>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2:31" ht="49.5" customHeight="1">
      <c r="B3" s="64" t="s">
        <v>10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ht="10.5" customHeight="1">
      <c r="B4" s="5"/>
    </row>
    <row r="5" spans="2:31" ht="33" customHeight="1">
      <c r="B5" s="6"/>
      <c r="D5" s="59" t="s">
        <v>15</v>
      </c>
      <c r="E5" s="60"/>
      <c r="F5" s="60"/>
      <c r="G5" s="60"/>
      <c r="H5" s="60"/>
      <c r="I5" s="60"/>
      <c r="J5" s="60"/>
      <c r="K5" s="60"/>
      <c r="L5" s="60"/>
      <c r="M5" s="60"/>
      <c r="N5" s="61"/>
      <c r="O5" s="7"/>
      <c r="P5" s="62" t="s">
        <v>19</v>
      </c>
      <c r="Q5" s="62"/>
      <c r="R5" s="62"/>
      <c r="S5" s="62"/>
      <c r="T5" s="62"/>
      <c r="U5" s="62"/>
      <c r="V5" s="62"/>
      <c r="W5" s="62"/>
      <c r="X5" s="62"/>
      <c r="Y5" s="62"/>
      <c r="Z5" s="62"/>
      <c r="AB5" s="44" t="s">
        <v>20</v>
      </c>
      <c r="AC5" s="45"/>
      <c r="AD5" s="45"/>
      <c r="AE5" s="46"/>
    </row>
    <row r="6" spans="2:31" ht="30" customHeight="1">
      <c r="B6" s="8"/>
      <c r="C6" s="27"/>
      <c r="D6" s="30" t="s">
        <v>17</v>
      </c>
      <c r="E6" s="31"/>
      <c r="F6" s="32"/>
      <c r="G6" s="1"/>
      <c r="H6" s="30" t="s">
        <v>18</v>
      </c>
      <c r="I6" s="31"/>
      <c r="J6" s="32"/>
      <c r="K6" s="1"/>
      <c r="L6" s="30" t="s">
        <v>11</v>
      </c>
      <c r="M6" s="31"/>
      <c r="N6" s="32"/>
      <c r="O6" s="1"/>
      <c r="P6" s="30" t="s">
        <v>17</v>
      </c>
      <c r="Q6" s="31"/>
      <c r="R6" s="32"/>
      <c r="S6" s="1"/>
      <c r="T6" s="30" t="s">
        <v>18</v>
      </c>
      <c r="U6" s="31"/>
      <c r="V6" s="32"/>
      <c r="W6" s="1"/>
      <c r="X6" s="30" t="s">
        <v>11</v>
      </c>
      <c r="Y6" s="31"/>
      <c r="Z6" s="32"/>
      <c r="AB6" s="47"/>
      <c r="AC6" s="48"/>
      <c r="AD6" s="48"/>
      <c r="AE6" s="49"/>
    </row>
    <row r="7" spans="2:31" ht="24.75" customHeight="1">
      <c r="B7" s="8"/>
      <c r="C7" s="9"/>
      <c r="D7" s="33" t="s">
        <v>12</v>
      </c>
      <c r="E7" s="34"/>
      <c r="F7" s="35"/>
      <c r="G7" s="27"/>
      <c r="H7" s="33" t="s">
        <v>12</v>
      </c>
      <c r="I7" s="34"/>
      <c r="J7" s="35"/>
      <c r="K7" s="27"/>
      <c r="L7" s="33" t="s">
        <v>12</v>
      </c>
      <c r="M7" s="34"/>
      <c r="N7" s="35"/>
      <c r="O7" s="27"/>
      <c r="P7" s="33" t="s">
        <v>12</v>
      </c>
      <c r="Q7" s="34"/>
      <c r="R7" s="35"/>
      <c r="S7" s="27"/>
      <c r="T7" s="33" t="s">
        <v>12</v>
      </c>
      <c r="U7" s="34"/>
      <c r="V7" s="35"/>
      <c r="W7" s="27"/>
      <c r="X7" s="33" t="s">
        <v>12</v>
      </c>
      <c r="Y7" s="34"/>
      <c r="Z7" s="35"/>
      <c r="AB7" s="47"/>
      <c r="AC7" s="48"/>
      <c r="AD7" s="48"/>
      <c r="AE7" s="49"/>
    </row>
    <row r="8" spans="2:31" ht="24.75" customHeight="1">
      <c r="B8" s="10"/>
      <c r="C8" s="11"/>
      <c r="D8" s="58">
        <v>11118394</v>
      </c>
      <c r="E8" s="39"/>
      <c r="F8" s="40"/>
      <c r="G8" s="12"/>
      <c r="H8" s="38">
        <v>207002</v>
      </c>
      <c r="I8" s="39"/>
      <c r="J8" s="40"/>
      <c r="K8" s="12"/>
      <c r="L8" s="38">
        <f>H8+D8</f>
        <v>11325396</v>
      </c>
      <c r="M8" s="39"/>
      <c r="N8" s="40"/>
      <c r="O8" s="12"/>
      <c r="P8" s="38">
        <v>10499158</v>
      </c>
      <c r="Q8" s="39"/>
      <c r="R8" s="40"/>
      <c r="S8" s="12"/>
      <c r="T8" s="38">
        <v>261134</v>
      </c>
      <c r="U8" s="39"/>
      <c r="V8" s="40"/>
      <c r="W8" s="12"/>
      <c r="X8" s="38">
        <f>T8+P8</f>
        <v>10760292</v>
      </c>
      <c r="Y8" s="39"/>
      <c r="Z8" s="40"/>
      <c r="AA8" s="13"/>
      <c r="AB8" s="50"/>
      <c r="AC8" s="51"/>
      <c r="AD8" s="51"/>
      <c r="AE8" s="52"/>
    </row>
    <row r="9" spans="4:30" ht="4.5" customHeight="1">
      <c r="D9" s="4"/>
      <c r="Q9" s="4"/>
      <c r="AB9" s="4"/>
      <c r="AC9" s="4"/>
      <c r="AD9" s="4"/>
    </row>
    <row r="10" spans="2:33" s="14" customFormat="1" ht="26.25" customHeight="1">
      <c r="B10" s="65" t="s">
        <v>7</v>
      </c>
      <c r="C10" s="15"/>
      <c r="D10" s="53" t="s">
        <v>9</v>
      </c>
      <c r="E10" s="54" t="s">
        <v>5</v>
      </c>
      <c r="F10" s="54" t="s">
        <v>13</v>
      </c>
      <c r="G10" s="15"/>
      <c r="H10" s="53" t="s">
        <v>9</v>
      </c>
      <c r="I10" s="54" t="s">
        <v>5</v>
      </c>
      <c r="J10" s="54" t="s">
        <v>6</v>
      </c>
      <c r="K10" s="15"/>
      <c r="L10" s="53" t="s">
        <v>9</v>
      </c>
      <c r="M10" s="54" t="s">
        <v>5</v>
      </c>
      <c r="N10" s="54" t="s">
        <v>14</v>
      </c>
      <c r="O10" s="15"/>
      <c r="P10" s="53" t="s">
        <v>9</v>
      </c>
      <c r="Q10" s="54" t="s">
        <v>5</v>
      </c>
      <c r="R10" s="54" t="s">
        <v>21</v>
      </c>
      <c r="S10" s="16"/>
      <c r="T10" s="53" t="s">
        <v>9</v>
      </c>
      <c r="U10" s="54" t="s">
        <v>5</v>
      </c>
      <c r="V10" s="54" t="s">
        <v>6</v>
      </c>
      <c r="W10" s="16"/>
      <c r="X10" s="53" t="s">
        <v>9</v>
      </c>
      <c r="Y10" s="54" t="s">
        <v>5</v>
      </c>
      <c r="Z10" s="54" t="s">
        <v>16</v>
      </c>
      <c r="AA10" s="16"/>
      <c r="AB10" s="41" t="s">
        <v>3</v>
      </c>
      <c r="AC10" s="42"/>
      <c r="AD10" s="41" t="s">
        <v>4</v>
      </c>
      <c r="AE10" s="43"/>
      <c r="AF10" s="16"/>
      <c r="AG10" s="16"/>
    </row>
    <row r="11" spans="2:33" s="14" customFormat="1" ht="30" customHeight="1">
      <c r="B11" s="66"/>
      <c r="C11" s="15"/>
      <c r="D11" s="53"/>
      <c r="E11" s="54"/>
      <c r="F11" s="54"/>
      <c r="G11" s="15"/>
      <c r="H11" s="53"/>
      <c r="I11" s="54"/>
      <c r="J11" s="54"/>
      <c r="K11" s="15"/>
      <c r="L11" s="53"/>
      <c r="M11" s="54"/>
      <c r="N11" s="54"/>
      <c r="O11" s="15"/>
      <c r="P11" s="53"/>
      <c r="Q11" s="54"/>
      <c r="R11" s="54"/>
      <c r="S11" s="16"/>
      <c r="T11" s="53"/>
      <c r="U11" s="54"/>
      <c r="V11" s="54"/>
      <c r="W11" s="16"/>
      <c r="X11" s="53"/>
      <c r="Y11" s="54"/>
      <c r="Z11" s="54"/>
      <c r="AA11" s="16"/>
      <c r="AB11" s="17" t="s">
        <v>0</v>
      </c>
      <c r="AC11" s="18" t="s">
        <v>22</v>
      </c>
      <c r="AD11" s="17" t="s">
        <v>0</v>
      </c>
      <c r="AE11" s="18" t="s">
        <v>23</v>
      </c>
      <c r="AF11" s="16"/>
      <c r="AG11" s="16"/>
    </row>
    <row r="12" spans="1:33" s="19" customFormat="1" ht="27.75" customHeight="1">
      <c r="A12" s="19">
        <v>16</v>
      </c>
      <c r="B12" s="23">
        <v>42309</v>
      </c>
      <c r="C12" s="24"/>
      <c r="D12" s="28">
        <v>22320</v>
      </c>
      <c r="E12" s="28">
        <f>D12</f>
        <v>22320</v>
      </c>
      <c r="F12" s="28">
        <f>E12+D8</f>
        <v>11140714</v>
      </c>
      <c r="G12" s="24"/>
      <c r="H12" s="28">
        <v>167</v>
      </c>
      <c r="I12" s="28">
        <f>H12</f>
        <v>167</v>
      </c>
      <c r="J12" s="28">
        <f>I12+H8</f>
        <v>207169</v>
      </c>
      <c r="K12" s="24"/>
      <c r="L12" s="28">
        <f>H12+D12</f>
        <v>22487</v>
      </c>
      <c r="M12" s="28">
        <f>I12+E12</f>
        <v>22487</v>
      </c>
      <c r="N12" s="28">
        <f>J12+F12</f>
        <v>11347883</v>
      </c>
      <c r="O12" s="24"/>
      <c r="P12" s="26">
        <v>21079</v>
      </c>
      <c r="Q12" s="28">
        <f>P12</f>
        <v>21079</v>
      </c>
      <c r="R12" s="28">
        <f>Q12+P8</f>
        <v>10520237</v>
      </c>
      <c r="S12" s="9"/>
      <c r="T12" s="28">
        <v>0</v>
      </c>
      <c r="U12" s="28">
        <f>T12</f>
        <v>0</v>
      </c>
      <c r="V12" s="28">
        <f>U12+T8</f>
        <v>261134</v>
      </c>
      <c r="W12" s="9"/>
      <c r="X12" s="28">
        <f>T12+P12</f>
        <v>21079</v>
      </c>
      <c r="Y12" s="28">
        <f>U12+Q12</f>
        <v>21079</v>
      </c>
      <c r="Z12" s="28">
        <f>X8+X12</f>
        <v>10781371</v>
      </c>
      <c r="AA12" s="9"/>
      <c r="AB12" s="28">
        <f>IF(Y12="","",(Y12-M12))</f>
        <v>-1408</v>
      </c>
      <c r="AC12" s="28">
        <f>IF(Y12="","",((AB12/M12)*100))</f>
        <v>-6.26139547293992</v>
      </c>
      <c r="AD12" s="28">
        <f>IF(Z12="","",(Z12-N12))</f>
        <v>-566512</v>
      </c>
      <c r="AE12" s="28">
        <f>AD12/N12*100</f>
        <v>-4.992226303355436</v>
      </c>
      <c r="AF12" s="21"/>
      <c r="AG12" s="21"/>
    </row>
    <row r="13" spans="2:33" s="19" customFormat="1" ht="27.75" customHeight="1">
      <c r="B13" s="23">
        <v>42310</v>
      </c>
      <c r="C13" s="24"/>
      <c r="D13" s="28">
        <v>22246</v>
      </c>
      <c r="E13" s="28">
        <f>E12+D13</f>
        <v>44566</v>
      </c>
      <c r="F13" s="28">
        <f>F12+D13</f>
        <v>11162960</v>
      </c>
      <c r="G13" s="24"/>
      <c r="H13" s="28">
        <v>0</v>
      </c>
      <c r="I13" s="28">
        <f>I12+H13</f>
        <v>167</v>
      </c>
      <c r="J13" s="28">
        <f>J12+H13</f>
        <v>207169</v>
      </c>
      <c r="K13" s="24"/>
      <c r="L13" s="28">
        <f aca="true" t="shared" si="0" ref="L13:L41">H13+D13</f>
        <v>22246</v>
      </c>
      <c r="M13" s="28">
        <f aca="true" t="shared" si="1" ref="M13:M41">I13+E13</f>
        <v>44733</v>
      </c>
      <c r="N13" s="28">
        <f>J13+F13</f>
        <v>11370129</v>
      </c>
      <c r="O13" s="24"/>
      <c r="P13" s="26">
        <v>12894</v>
      </c>
      <c r="Q13" s="28">
        <f>IF(P13="","",(Q12+P13))</f>
        <v>33973</v>
      </c>
      <c r="R13" s="28">
        <f>IF(P13="","",(R12+P13))</f>
        <v>10533131</v>
      </c>
      <c r="S13" s="9"/>
      <c r="T13" s="28">
        <v>0</v>
      </c>
      <c r="U13" s="28">
        <f aca="true" t="shared" si="2" ref="U13:U41">IF(T13="","",(U12+T13))</f>
        <v>0</v>
      </c>
      <c r="V13" s="28">
        <f>IF(T13="","",(V12+T13))</f>
        <v>261134</v>
      </c>
      <c r="W13" s="9"/>
      <c r="X13" s="28">
        <f>IF(P13=0," ",(T13+P13))</f>
        <v>12894</v>
      </c>
      <c r="Y13" s="28">
        <f>IF(Q13="","",(U13+Q13))</f>
        <v>33973</v>
      </c>
      <c r="Z13" s="28">
        <f>IF(R13="","",(V13+R13))</f>
        <v>10794265</v>
      </c>
      <c r="AA13" s="9"/>
      <c r="AB13" s="28">
        <f aca="true" t="shared" si="3" ref="AB13:AB41">IF(Y13="","",(Y13-M13))</f>
        <v>-10760</v>
      </c>
      <c r="AC13" s="28">
        <f aca="true" t="shared" si="4" ref="AC13:AC41">IF(Y13="","",((AB13/M13)*100))</f>
        <v>-24.053830505443408</v>
      </c>
      <c r="AD13" s="28">
        <f aca="true" t="shared" si="5" ref="AD13:AD41">IF(Z13="","",(Z13-N13))</f>
        <v>-575864</v>
      </c>
      <c r="AE13" s="28">
        <f aca="true" t="shared" si="6" ref="AE13:AE41">IF(AD13="","",((AD13/N13)*100))</f>
        <v>-5.064709468115973</v>
      </c>
      <c r="AF13" s="21"/>
      <c r="AG13" s="21"/>
    </row>
    <row r="14" spans="2:33" s="19" customFormat="1" ht="27.75" customHeight="1">
      <c r="B14" s="23">
        <v>42311</v>
      </c>
      <c r="C14" s="24"/>
      <c r="D14" s="28">
        <v>11721</v>
      </c>
      <c r="E14" s="28">
        <f aca="true" t="shared" si="7" ref="E14:E41">E13+D14</f>
        <v>56287</v>
      </c>
      <c r="F14" s="28">
        <f aca="true" t="shared" si="8" ref="F14:F41">F13+D14</f>
        <v>11174681</v>
      </c>
      <c r="G14" s="24"/>
      <c r="H14" s="28">
        <v>179</v>
      </c>
      <c r="I14" s="28">
        <f aca="true" t="shared" si="9" ref="I14:I41">I13+H14</f>
        <v>346</v>
      </c>
      <c r="J14" s="28">
        <f aca="true" t="shared" si="10" ref="J14:J41">J13+H14</f>
        <v>207348</v>
      </c>
      <c r="K14" s="24"/>
      <c r="L14" s="28">
        <f t="shared" si="0"/>
        <v>11900</v>
      </c>
      <c r="M14" s="28">
        <f t="shared" si="1"/>
        <v>56633</v>
      </c>
      <c r="N14" s="28">
        <f>J14+F14</f>
        <v>11382029</v>
      </c>
      <c r="O14" s="24"/>
      <c r="P14" s="26">
        <v>11396</v>
      </c>
      <c r="Q14" s="28">
        <f aca="true" t="shared" si="11" ref="Q14:Q41">IF(P14="","",(Q13+P14))</f>
        <v>45369</v>
      </c>
      <c r="R14" s="28">
        <f aca="true" t="shared" si="12" ref="R14:R30">IF(P14="","",(R13+P14))</f>
        <v>10544527</v>
      </c>
      <c r="S14" s="9"/>
      <c r="T14" s="28">
        <v>335</v>
      </c>
      <c r="U14" s="28">
        <f t="shared" si="2"/>
        <v>335</v>
      </c>
      <c r="V14" s="28">
        <f aca="true" t="shared" si="13" ref="V14:V30">IF(T14="","",(V13+T14))</f>
        <v>261469</v>
      </c>
      <c r="W14" s="9"/>
      <c r="X14" s="28">
        <f aca="true" t="shared" si="14" ref="X14:X41">IF(P14=0," ",(T14+P14))</f>
        <v>11731</v>
      </c>
      <c r="Y14" s="28">
        <f aca="true" t="shared" si="15" ref="Y14:Y30">IF(Q14="","",(U14+Q14))</f>
        <v>45704</v>
      </c>
      <c r="Z14" s="28">
        <f aca="true" t="shared" si="16" ref="Z14:Z30">IF(R14="","",(V14+R14))</f>
        <v>10805996</v>
      </c>
      <c r="AA14" s="9"/>
      <c r="AB14" s="28">
        <f t="shared" si="3"/>
        <v>-10929</v>
      </c>
      <c r="AC14" s="28">
        <f t="shared" si="4"/>
        <v>-19.29793583246517</v>
      </c>
      <c r="AD14" s="28">
        <f t="shared" si="5"/>
        <v>-576033</v>
      </c>
      <c r="AE14" s="28">
        <f t="shared" si="6"/>
        <v>-5.060899071685725</v>
      </c>
      <c r="AF14" s="21"/>
      <c r="AG14" s="21"/>
    </row>
    <row r="15" spans="2:33" s="19" customFormat="1" ht="27.75" customHeight="1">
      <c r="B15" s="23">
        <v>42312</v>
      </c>
      <c r="C15" s="24"/>
      <c r="D15" s="28">
        <v>12701</v>
      </c>
      <c r="E15" s="28">
        <f t="shared" si="7"/>
        <v>68988</v>
      </c>
      <c r="F15" s="28">
        <f t="shared" si="8"/>
        <v>11187382</v>
      </c>
      <c r="G15" s="24"/>
      <c r="H15" s="28">
        <v>315</v>
      </c>
      <c r="I15" s="28">
        <f t="shared" si="9"/>
        <v>661</v>
      </c>
      <c r="J15" s="28">
        <f t="shared" si="10"/>
        <v>207663</v>
      </c>
      <c r="K15" s="24"/>
      <c r="L15" s="28">
        <f t="shared" si="0"/>
        <v>13016</v>
      </c>
      <c r="M15" s="28">
        <f t="shared" si="1"/>
        <v>69649</v>
      </c>
      <c r="N15" s="28">
        <f>J15+F15</f>
        <v>11395045</v>
      </c>
      <c r="O15" s="24"/>
      <c r="P15" s="26">
        <v>8127</v>
      </c>
      <c r="Q15" s="28">
        <f t="shared" si="11"/>
        <v>53496</v>
      </c>
      <c r="R15" s="28">
        <f t="shared" si="12"/>
        <v>10552654</v>
      </c>
      <c r="S15" s="9"/>
      <c r="T15" s="28">
        <v>0</v>
      </c>
      <c r="U15" s="28">
        <f t="shared" si="2"/>
        <v>335</v>
      </c>
      <c r="V15" s="28">
        <f t="shared" si="13"/>
        <v>261469</v>
      </c>
      <c r="W15" s="9"/>
      <c r="X15" s="28">
        <f t="shared" si="14"/>
        <v>8127</v>
      </c>
      <c r="Y15" s="28">
        <f t="shared" si="15"/>
        <v>53831</v>
      </c>
      <c r="Z15" s="28">
        <f t="shared" si="16"/>
        <v>10814123</v>
      </c>
      <c r="AA15" s="9"/>
      <c r="AB15" s="28">
        <f>IF(Y15="","",(Y15-M15))</f>
        <v>-15818</v>
      </c>
      <c r="AC15" s="28">
        <f t="shared" si="4"/>
        <v>-22.711022412382086</v>
      </c>
      <c r="AD15" s="28">
        <f t="shared" si="5"/>
        <v>-580922</v>
      </c>
      <c r="AE15" s="28">
        <f t="shared" si="6"/>
        <v>-5.098022868711795</v>
      </c>
      <c r="AF15" s="21"/>
      <c r="AG15" s="21"/>
    </row>
    <row r="16" spans="2:33" s="19" customFormat="1" ht="27.75" customHeight="1">
      <c r="B16" s="23">
        <v>42313</v>
      </c>
      <c r="C16" s="24"/>
      <c r="D16" s="28">
        <v>11114</v>
      </c>
      <c r="E16" s="28">
        <f t="shared" si="7"/>
        <v>80102</v>
      </c>
      <c r="F16" s="28">
        <f t="shared" si="8"/>
        <v>11198496</v>
      </c>
      <c r="G16" s="24"/>
      <c r="H16" s="28">
        <v>0</v>
      </c>
      <c r="I16" s="28">
        <f t="shared" si="9"/>
        <v>661</v>
      </c>
      <c r="J16" s="28">
        <f t="shared" si="10"/>
        <v>207663</v>
      </c>
      <c r="K16" s="24"/>
      <c r="L16" s="28">
        <f t="shared" si="0"/>
        <v>11114</v>
      </c>
      <c r="M16" s="28">
        <f t="shared" si="1"/>
        <v>80763</v>
      </c>
      <c r="N16" s="28">
        <f>J16+F16</f>
        <v>11406159</v>
      </c>
      <c r="O16" s="24"/>
      <c r="P16" s="26">
        <v>8255</v>
      </c>
      <c r="Q16" s="28">
        <f t="shared" si="11"/>
        <v>61751</v>
      </c>
      <c r="R16" s="28">
        <f t="shared" si="12"/>
        <v>10560909</v>
      </c>
      <c r="S16" s="9"/>
      <c r="T16" s="28">
        <v>0</v>
      </c>
      <c r="U16" s="28">
        <f t="shared" si="2"/>
        <v>335</v>
      </c>
      <c r="V16" s="28">
        <f t="shared" si="13"/>
        <v>261469</v>
      </c>
      <c r="W16" s="9"/>
      <c r="X16" s="28">
        <f t="shared" si="14"/>
        <v>8255</v>
      </c>
      <c r="Y16" s="28">
        <f t="shared" si="15"/>
        <v>62086</v>
      </c>
      <c r="Z16" s="28">
        <f t="shared" si="16"/>
        <v>10822378</v>
      </c>
      <c r="AA16" s="9"/>
      <c r="AB16" s="28">
        <f t="shared" si="3"/>
        <v>-18677</v>
      </c>
      <c r="AC16" s="28">
        <f t="shared" si="4"/>
        <v>-23.12568874360784</v>
      </c>
      <c r="AD16" s="28">
        <f t="shared" si="5"/>
        <v>-583781</v>
      </c>
      <c r="AE16" s="28">
        <f t="shared" si="6"/>
        <v>-5.118120832788672</v>
      </c>
      <c r="AF16" s="21"/>
      <c r="AG16" s="20"/>
    </row>
    <row r="17" spans="2:33" s="19" customFormat="1" ht="27.75" customHeight="1">
      <c r="B17" s="23">
        <v>42314</v>
      </c>
      <c r="C17" s="24"/>
      <c r="D17" s="28">
        <v>8580</v>
      </c>
      <c r="E17" s="28">
        <f t="shared" si="7"/>
        <v>88682</v>
      </c>
      <c r="F17" s="28">
        <f t="shared" si="8"/>
        <v>11207076</v>
      </c>
      <c r="G17" s="24"/>
      <c r="H17" s="28">
        <v>395</v>
      </c>
      <c r="I17" s="28">
        <f t="shared" si="9"/>
        <v>1056</v>
      </c>
      <c r="J17" s="28">
        <f t="shared" si="10"/>
        <v>208058</v>
      </c>
      <c r="K17" s="24"/>
      <c r="L17" s="28">
        <f t="shared" si="0"/>
        <v>8975</v>
      </c>
      <c r="M17" s="28">
        <f t="shared" si="1"/>
        <v>89738</v>
      </c>
      <c r="N17" s="28">
        <f aca="true" t="shared" si="17" ref="N17:N41">J17+F17</f>
        <v>11415134</v>
      </c>
      <c r="O17" s="24"/>
      <c r="P17" s="26">
        <v>9613</v>
      </c>
      <c r="Q17" s="28">
        <f t="shared" si="11"/>
        <v>71364</v>
      </c>
      <c r="R17" s="28">
        <f t="shared" si="12"/>
        <v>10570522</v>
      </c>
      <c r="S17" s="9"/>
      <c r="T17" s="28">
        <v>0</v>
      </c>
      <c r="U17" s="28">
        <f t="shared" si="2"/>
        <v>335</v>
      </c>
      <c r="V17" s="28">
        <f t="shared" si="13"/>
        <v>261469</v>
      </c>
      <c r="W17" s="9"/>
      <c r="X17" s="28">
        <f t="shared" si="14"/>
        <v>9613</v>
      </c>
      <c r="Y17" s="28">
        <f t="shared" si="15"/>
        <v>71699</v>
      </c>
      <c r="Z17" s="28">
        <f t="shared" si="16"/>
        <v>10831991</v>
      </c>
      <c r="AA17" s="9"/>
      <c r="AB17" s="28">
        <f t="shared" si="3"/>
        <v>-18039</v>
      </c>
      <c r="AC17" s="28">
        <f t="shared" si="4"/>
        <v>-20.10185205821391</v>
      </c>
      <c r="AD17" s="28">
        <f t="shared" si="5"/>
        <v>-583143</v>
      </c>
      <c r="AE17" s="28">
        <f t="shared" si="6"/>
        <v>-5.108507705647608</v>
      </c>
      <c r="AF17" s="21"/>
      <c r="AG17" s="20"/>
    </row>
    <row r="18" spans="2:33" s="19" customFormat="1" ht="27.75" customHeight="1">
      <c r="B18" s="23">
        <v>42315</v>
      </c>
      <c r="C18" s="24"/>
      <c r="D18" s="28">
        <v>10751</v>
      </c>
      <c r="E18" s="28">
        <f t="shared" si="7"/>
        <v>99433</v>
      </c>
      <c r="F18" s="28">
        <f t="shared" si="8"/>
        <v>11217827</v>
      </c>
      <c r="G18" s="24"/>
      <c r="H18" s="28">
        <v>0</v>
      </c>
      <c r="I18" s="28">
        <f t="shared" si="9"/>
        <v>1056</v>
      </c>
      <c r="J18" s="28">
        <f t="shared" si="10"/>
        <v>208058</v>
      </c>
      <c r="K18" s="24"/>
      <c r="L18" s="28">
        <f t="shared" si="0"/>
        <v>10751</v>
      </c>
      <c r="M18" s="28">
        <f t="shared" si="1"/>
        <v>100489</v>
      </c>
      <c r="N18" s="28">
        <f t="shared" si="17"/>
        <v>11425885</v>
      </c>
      <c r="O18" s="24"/>
      <c r="P18" s="26">
        <v>13840</v>
      </c>
      <c r="Q18" s="28">
        <f t="shared" si="11"/>
        <v>85204</v>
      </c>
      <c r="R18" s="28">
        <f t="shared" si="12"/>
        <v>10584362</v>
      </c>
      <c r="S18" s="9"/>
      <c r="T18" s="28">
        <v>168</v>
      </c>
      <c r="U18" s="28">
        <f t="shared" si="2"/>
        <v>503</v>
      </c>
      <c r="V18" s="28">
        <f t="shared" si="13"/>
        <v>261637</v>
      </c>
      <c r="W18" s="9"/>
      <c r="X18" s="28">
        <f t="shared" si="14"/>
        <v>14008</v>
      </c>
      <c r="Y18" s="28">
        <f t="shared" si="15"/>
        <v>85707</v>
      </c>
      <c r="Z18" s="28">
        <f t="shared" si="16"/>
        <v>10845999</v>
      </c>
      <c r="AA18" s="9"/>
      <c r="AB18" s="28">
        <f t="shared" si="3"/>
        <v>-14782</v>
      </c>
      <c r="AC18" s="28">
        <f t="shared" si="4"/>
        <v>-14.71006776861149</v>
      </c>
      <c r="AD18" s="28">
        <f t="shared" si="5"/>
        <v>-579886</v>
      </c>
      <c r="AE18" s="28">
        <f t="shared" si="6"/>
        <v>-5.075195488139431</v>
      </c>
      <c r="AF18" s="21"/>
      <c r="AG18" s="21"/>
    </row>
    <row r="19" spans="2:33" s="19" customFormat="1" ht="27.75" customHeight="1">
      <c r="B19" s="23">
        <v>42316</v>
      </c>
      <c r="C19" s="24"/>
      <c r="D19" s="28">
        <v>12357</v>
      </c>
      <c r="E19" s="28">
        <f t="shared" si="7"/>
        <v>111790</v>
      </c>
      <c r="F19" s="28">
        <f t="shared" si="8"/>
        <v>11230184</v>
      </c>
      <c r="G19" s="24"/>
      <c r="H19" s="28">
        <v>209</v>
      </c>
      <c r="I19" s="28">
        <f t="shared" si="9"/>
        <v>1265</v>
      </c>
      <c r="J19" s="28">
        <f t="shared" si="10"/>
        <v>208267</v>
      </c>
      <c r="K19" s="24"/>
      <c r="L19" s="28">
        <f t="shared" si="0"/>
        <v>12566</v>
      </c>
      <c r="M19" s="28">
        <f t="shared" si="1"/>
        <v>113055</v>
      </c>
      <c r="N19" s="28">
        <f t="shared" si="17"/>
        <v>11438451</v>
      </c>
      <c r="O19" s="24"/>
      <c r="P19" s="26">
        <v>15585</v>
      </c>
      <c r="Q19" s="28">
        <f t="shared" si="11"/>
        <v>100789</v>
      </c>
      <c r="R19" s="28">
        <f t="shared" si="12"/>
        <v>10599947</v>
      </c>
      <c r="S19" s="9"/>
      <c r="T19" s="28">
        <v>0</v>
      </c>
      <c r="U19" s="28">
        <f t="shared" si="2"/>
        <v>503</v>
      </c>
      <c r="V19" s="28">
        <f t="shared" si="13"/>
        <v>261637</v>
      </c>
      <c r="W19" s="9"/>
      <c r="X19" s="28">
        <f t="shared" si="14"/>
        <v>15585</v>
      </c>
      <c r="Y19" s="28">
        <f t="shared" si="15"/>
        <v>101292</v>
      </c>
      <c r="Z19" s="28">
        <f t="shared" si="16"/>
        <v>10861584</v>
      </c>
      <c r="AA19" s="9"/>
      <c r="AB19" s="28">
        <f t="shared" si="3"/>
        <v>-11763</v>
      </c>
      <c r="AC19" s="28">
        <f t="shared" si="4"/>
        <v>-10.404670293220114</v>
      </c>
      <c r="AD19" s="28">
        <f t="shared" si="5"/>
        <v>-576867</v>
      </c>
      <c r="AE19" s="28">
        <f t="shared" si="6"/>
        <v>-5.043226569751446</v>
      </c>
      <c r="AF19" s="21"/>
      <c r="AG19" s="21"/>
    </row>
    <row r="20" spans="2:33" s="19" customFormat="1" ht="27.75" customHeight="1">
      <c r="B20" s="23">
        <v>42317</v>
      </c>
      <c r="C20" s="24"/>
      <c r="D20" s="28">
        <v>13699</v>
      </c>
      <c r="E20" s="28">
        <f t="shared" si="7"/>
        <v>125489</v>
      </c>
      <c r="F20" s="28">
        <f t="shared" si="8"/>
        <v>11243883</v>
      </c>
      <c r="G20" s="24"/>
      <c r="H20" s="28">
        <v>0</v>
      </c>
      <c r="I20" s="28">
        <f t="shared" si="9"/>
        <v>1265</v>
      </c>
      <c r="J20" s="28">
        <f t="shared" si="10"/>
        <v>208267</v>
      </c>
      <c r="K20" s="24"/>
      <c r="L20" s="28">
        <f t="shared" si="0"/>
        <v>13699</v>
      </c>
      <c r="M20" s="28">
        <f t="shared" si="1"/>
        <v>126754</v>
      </c>
      <c r="N20" s="28">
        <f t="shared" si="17"/>
        <v>11452150</v>
      </c>
      <c r="O20" s="24"/>
      <c r="P20" s="26">
        <v>8154</v>
      </c>
      <c r="Q20" s="28">
        <f t="shared" si="11"/>
        <v>108943</v>
      </c>
      <c r="R20" s="28">
        <f t="shared" si="12"/>
        <v>10608101</v>
      </c>
      <c r="S20" s="9"/>
      <c r="T20" s="28">
        <v>0</v>
      </c>
      <c r="U20" s="28">
        <f t="shared" si="2"/>
        <v>503</v>
      </c>
      <c r="V20" s="28">
        <f t="shared" si="13"/>
        <v>261637</v>
      </c>
      <c r="W20" s="9"/>
      <c r="X20" s="28">
        <f t="shared" si="14"/>
        <v>8154</v>
      </c>
      <c r="Y20" s="28">
        <f t="shared" si="15"/>
        <v>109446</v>
      </c>
      <c r="Z20" s="28">
        <f t="shared" si="16"/>
        <v>10869738</v>
      </c>
      <c r="AA20" s="9"/>
      <c r="AB20" s="28">
        <f t="shared" si="3"/>
        <v>-17308</v>
      </c>
      <c r="AC20" s="28">
        <f t="shared" si="4"/>
        <v>-13.654795903876801</v>
      </c>
      <c r="AD20" s="28">
        <f t="shared" si="5"/>
        <v>-582412</v>
      </c>
      <c r="AE20" s="28">
        <f t="shared" si="6"/>
        <v>-5.085612745205049</v>
      </c>
      <c r="AF20" s="21"/>
      <c r="AG20" s="21"/>
    </row>
    <row r="21" spans="2:33" s="19" customFormat="1" ht="27.75" customHeight="1">
      <c r="B21" s="23">
        <v>42318</v>
      </c>
      <c r="C21" s="24"/>
      <c r="D21" s="28">
        <v>7296</v>
      </c>
      <c r="E21" s="28">
        <f t="shared" si="7"/>
        <v>132785</v>
      </c>
      <c r="F21" s="28">
        <f t="shared" si="8"/>
        <v>11251179</v>
      </c>
      <c r="G21" s="24"/>
      <c r="H21" s="28">
        <v>141</v>
      </c>
      <c r="I21" s="28">
        <f t="shared" si="9"/>
        <v>1406</v>
      </c>
      <c r="J21" s="28">
        <f t="shared" si="10"/>
        <v>208408</v>
      </c>
      <c r="K21" s="24"/>
      <c r="L21" s="28">
        <f t="shared" si="0"/>
        <v>7437</v>
      </c>
      <c r="M21" s="28">
        <f t="shared" si="1"/>
        <v>134191</v>
      </c>
      <c r="N21" s="28">
        <f t="shared" si="17"/>
        <v>11459587</v>
      </c>
      <c r="O21" s="24"/>
      <c r="P21" s="26">
        <v>11179</v>
      </c>
      <c r="Q21" s="28">
        <f t="shared" si="11"/>
        <v>120122</v>
      </c>
      <c r="R21" s="28">
        <f t="shared" si="12"/>
        <v>10619280</v>
      </c>
      <c r="S21" s="9"/>
      <c r="T21" s="28">
        <v>268</v>
      </c>
      <c r="U21" s="28">
        <f t="shared" si="2"/>
        <v>771</v>
      </c>
      <c r="V21" s="28">
        <f t="shared" si="13"/>
        <v>261905</v>
      </c>
      <c r="W21" s="9"/>
      <c r="X21" s="28">
        <f t="shared" si="14"/>
        <v>11447</v>
      </c>
      <c r="Y21" s="28">
        <f t="shared" si="15"/>
        <v>120893</v>
      </c>
      <c r="Z21" s="28">
        <f t="shared" si="16"/>
        <v>10881185</v>
      </c>
      <c r="AA21" s="9"/>
      <c r="AB21" s="28">
        <f t="shared" si="3"/>
        <v>-13298</v>
      </c>
      <c r="AC21" s="28">
        <f t="shared" si="4"/>
        <v>-9.909755497760655</v>
      </c>
      <c r="AD21" s="28">
        <f t="shared" si="5"/>
        <v>-578402</v>
      </c>
      <c r="AE21" s="28">
        <f t="shared" si="6"/>
        <v>-5.047319768155694</v>
      </c>
      <c r="AF21" s="21"/>
      <c r="AG21" s="21"/>
    </row>
    <row r="22" spans="2:33" s="19" customFormat="1" ht="27.75" customHeight="1">
      <c r="B22" s="23">
        <v>42319</v>
      </c>
      <c r="C22" s="24"/>
      <c r="D22" s="28">
        <v>8689</v>
      </c>
      <c r="E22" s="28">
        <f t="shared" si="7"/>
        <v>141474</v>
      </c>
      <c r="F22" s="28">
        <f t="shared" si="8"/>
        <v>11259868</v>
      </c>
      <c r="G22" s="24"/>
      <c r="H22" s="28">
        <v>248</v>
      </c>
      <c r="I22" s="28">
        <f t="shared" si="9"/>
        <v>1654</v>
      </c>
      <c r="J22" s="28">
        <f t="shared" si="10"/>
        <v>208656</v>
      </c>
      <c r="K22" s="24"/>
      <c r="L22" s="28">
        <f t="shared" si="0"/>
        <v>8937</v>
      </c>
      <c r="M22" s="28">
        <f t="shared" si="1"/>
        <v>143128</v>
      </c>
      <c r="N22" s="28">
        <f t="shared" si="17"/>
        <v>11468524</v>
      </c>
      <c r="O22" s="24"/>
      <c r="P22" s="26">
        <v>9229</v>
      </c>
      <c r="Q22" s="28">
        <f t="shared" si="11"/>
        <v>129351</v>
      </c>
      <c r="R22" s="28">
        <f t="shared" si="12"/>
        <v>10628509</v>
      </c>
      <c r="S22" s="9"/>
      <c r="T22" s="28">
        <v>0</v>
      </c>
      <c r="U22" s="28">
        <f t="shared" si="2"/>
        <v>771</v>
      </c>
      <c r="V22" s="28">
        <f t="shared" si="13"/>
        <v>261905</v>
      </c>
      <c r="W22" s="9"/>
      <c r="X22" s="28">
        <f t="shared" si="14"/>
        <v>9229</v>
      </c>
      <c r="Y22" s="28">
        <f t="shared" si="15"/>
        <v>130122</v>
      </c>
      <c r="Z22" s="28">
        <f t="shared" si="16"/>
        <v>10890414</v>
      </c>
      <c r="AA22" s="9"/>
      <c r="AB22" s="28">
        <f t="shared" si="3"/>
        <v>-13006</v>
      </c>
      <c r="AC22" s="28">
        <f t="shared" si="4"/>
        <v>-9.08697110278911</v>
      </c>
      <c r="AD22" s="28">
        <f t="shared" si="5"/>
        <v>-578110</v>
      </c>
      <c r="AE22" s="28">
        <f t="shared" si="6"/>
        <v>-5.040840477815628</v>
      </c>
      <c r="AF22" s="21"/>
      <c r="AG22" s="21"/>
    </row>
    <row r="23" spans="2:33" s="19" customFormat="1" ht="27.75" customHeight="1">
      <c r="B23" s="23">
        <v>42320</v>
      </c>
      <c r="C23" s="24"/>
      <c r="D23" s="28">
        <v>9201</v>
      </c>
      <c r="E23" s="28">
        <f t="shared" si="7"/>
        <v>150675</v>
      </c>
      <c r="F23" s="28">
        <f t="shared" si="8"/>
        <v>11269069</v>
      </c>
      <c r="G23" s="24"/>
      <c r="H23" s="28">
        <v>0</v>
      </c>
      <c r="I23" s="28">
        <f t="shared" si="9"/>
        <v>1654</v>
      </c>
      <c r="J23" s="28">
        <f t="shared" si="10"/>
        <v>208656</v>
      </c>
      <c r="K23" s="24"/>
      <c r="L23" s="28">
        <f t="shared" si="0"/>
        <v>9201</v>
      </c>
      <c r="M23" s="28">
        <f t="shared" si="1"/>
        <v>152329</v>
      </c>
      <c r="N23" s="28">
        <f t="shared" si="17"/>
        <v>11477725</v>
      </c>
      <c r="O23" s="24"/>
      <c r="P23" s="26">
        <v>9399</v>
      </c>
      <c r="Q23" s="28">
        <f t="shared" si="11"/>
        <v>138750</v>
      </c>
      <c r="R23" s="28">
        <f t="shared" si="12"/>
        <v>10637908</v>
      </c>
      <c r="S23" s="9"/>
      <c r="T23" s="28">
        <v>3</v>
      </c>
      <c r="U23" s="28">
        <f t="shared" si="2"/>
        <v>774</v>
      </c>
      <c r="V23" s="28">
        <f t="shared" si="13"/>
        <v>261908</v>
      </c>
      <c r="W23" s="9"/>
      <c r="X23" s="28">
        <f t="shared" si="14"/>
        <v>9402</v>
      </c>
      <c r="Y23" s="28">
        <f t="shared" si="15"/>
        <v>139524</v>
      </c>
      <c r="Z23" s="28">
        <f t="shared" si="16"/>
        <v>10899816</v>
      </c>
      <c r="AA23" s="9"/>
      <c r="AB23" s="28">
        <f t="shared" si="3"/>
        <v>-12805</v>
      </c>
      <c r="AC23" s="28">
        <f t="shared" si="4"/>
        <v>-8.406147220818097</v>
      </c>
      <c r="AD23" s="28">
        <f t="shared" si="5"/>
        <v>-577909</v>
      </c>
      <c r="AE23" s="28">
        <f t="shared" si="6"/>
        <v>-5.035048321858207</v>
      </c>
      <c r="AF23" s="21"/>
      <c r="AG23" s="21"/>
    </row>
    <row r="24" spans="2:33" s="19" customFormat="1" ht="27.75" customHeight="1">
      <c r="B24" s="23">
        <v>42321</v>
      </c>
      <c r="C24" s="24"/>
      <c r="D24" s="28">
        <v>6867</v>
      </c>
      <c r="E24" s="28">
        <f t="shared" si="7"/>
        <v>157542</v>
      </c>
      <c r="F24" s="28">
        <f t="shared" si="8"/>
        <v>11275936</v>
      </c>
      <c r="G24" s="24"/>
      <c r="H24" s="28">
        <v>341</v>
      </c>
      <c r="I24" s="28">
        <f t="shared" si="9"/>
        <v>1995</v>
      </c>
      <c r="J24" s="28">
        <f t="shared" si="10"/>
        <v>208997</v>
      </c>
      <c r="K24" s="24"/>
      <c r="L24" s="28">
        <f t="shared" si="0"/>
        <v>7208</v>
      </c>
      <c r="M24" s="28">
        <f t="shared" si="1"/>
        <v>159537</v>
      </c>
      <c r="N24" s="28">
        <f t="shared" si="17"/>
        <v>11484933</v>
      </c>
      <c r="O24" s="24"/>
      <c r="P24" s="26">
        <v>12216</v>
      </c>
      <c r="Q24" s="28">
        <f t="shared" si="11"/>
        <v>150966</v>
      </c>
      <c r="R24" s="28">
        <f t="shared" si="12"/>
        <v>10650124</v>
      </c>
      <c r="S24" s="9"/>
      <c r="T24" s="28">
        <v>0</v>
      </c>
      <c r="U24" s="28">
        <f t="shared" si="2"/>
        <v>774</v>
      </c>
      <c r="V24" s="28">
        <f t="shared" si="13"/>
        <v>261908</v>
      </c>
      <c r="W24" s="9"/>
      <c r="X24" s="28">
        <f t="shared" si="14"/>
        <v>12216</v>
      </c>
      <c r="Y24" s="28">
        <f t="shared" si="15"/>
        <v>151740</v>
      </c>
      <c r="Z24" s="28">
        <f t="shared" si="16"/>
        <v>10912032</v>
      </c>
      <c r="AA24" s="9"/>
      <c r="AB24" s="28">
        <f t="shared" si="3"/>
        <v>-7797</v>
      </c>
      <c r="AC24" s="28">
        <f t="shared" si="4"/>
        <v>-4.887267530416142</v>
      </c>
      <c r="AD24" s="28">
        <f t="shared" si="5"/>
        <v>-572901</v>
      </c>
      <c r="AE24" s="28">
        <f t="shared" si="6"/>
        <v>-4.988283344796178</v>
      </c>
      <c r="AF24" s="21"/>
      <c r="AG24" s="21"/>
    </row>
    <row r="25" spans="2:33" s="19" customFormat="1" ht="27.75" customHeight="1">
      <c r="B25" s="23">
        <v>42322</v>
      </c>
      <c r="C25" s="24"/>
      <c r="D25" s="28">
        <v>8911</v>
      </c>
      <c r="E25" s="28">
        <f t="shared" si="7"/>
        <v>166453</v>
      </c>
      <c r="F25" s="28">
        <f t="shared" si="8"/>
        <v>11284847</v>
      </c>
      <c r="G25" s="24"/>
      <c r="H25" s="28">
        <v>0</v>
      </c>
      <c r="I25" s="28">
        <f t="shared" si="9"/>
        <v>1995</v>
      </c>
      <c r="J25" s="28">
        <f t="shared" si="10"/>
        <v>208997</v>
      </c>
      <c r="K25" s="24"/>
      <c r="L25" s="28">
        <f t="shared" si="0"/>
        <v>8911</v>
      </c>
      <c r="M25" s="28">
        <f t="shared" si="1"/>
        <v>168448</v>
      </c>
      <c r="N25" s="28">
        <f t="shared" si="17"/>
        <v>11493844</v>
      </c>
      <c r="O25" s="24"/>
      <c r="P25" s="26">
        <v>12389</v>
      </c>
      <c r="Q25" s="28">
        <f t="shared" si="11"/>
        <v>163355</v>
      </c>
      <c r="R25" s="28">
        <f t="shared" si="12"/>
        <v>10662513</v>
      </c>
      <c r="S25" s="9"/>
      <c r="T25" s="28">
        <v>87</v>
      </c>
      <c r="U25" s="28">
        <f t="shared" si="2"/>
        <v>861</v>
      </c>
      <c r="V25" s="28">
        <f t="shared" si="13"/>
        <v>261995</v>
      </c>
      <c r="W25" s="9"/>
      <c r="X25" s="28">
        <f t="shared" si="14"/>
        <v>12476</v>
      </c>
      <c r="Y25" s="28">
        <f t="shared" si="15"/>
        <v>164216</v>
      </c>
      <c r="Z25" s="28">
        <f t="shared" si="16"/>
        <v>10924508</v>
      </c>
      <c r="AA25" s="9"/>
      <c r="AB25" s="28">
        <f t="shared" si="3"/>
        <v>-4232</v>
      </c>
      <c r="AC25" s="28">
        <f t="shared" si="4"/>
        <v>-2.5123480243161094</v>
      </c>
      <c r="AD25" s="28">
        <f t="shared" si="5"/>
        <v>-569336</v>
      </c>
      <c r="AE25" s="28">
        <f t="shared" si="6"/>
        <v>-4.95339940232354</v>
      </c>
      <c r="AF25" s="21"/>
      <c r="AG25" s="21"/>
    </row>
    <row r="26" spans="2:33" s="19" customFormat="1" ht="27.75" customHeight="1">
      <c r="B26" s="23">
        <v>42323</v>
      </c>
      <c r="C26" s="24"/>
      <c r="D26" s="28">
        <v>9580</v>
      </c>
      <c r="E26" s="28">
        <f t="shared" si="7"/>
        <v>176033</v>
      </c>
      <c r="F26" s="28">
        <f t="shared" si="8"/>
        <v>11294427</v>
      </c>
      <c r="G26" s="24"/>
      <c r="H26" s="28">
        <v>142</v>
      </c>
      <c r="I26" s="28">
        <f t="shared" si="9"/>
        <v>2137</v>
      </c>
      <c r="J26" s="28">
        <f t="shared" si="10"/>
        <v>209139</v>
      </c>
      <c r="K26" s="24"/>
      <c r="L26" s="28">
        <f t="shared" si="0"/>
        <v>9722</v>
      </c>
      <c r="M26" s="28">
        <f t="shared" si="1"/>
        <v>178170</v>
      </c>
      <c r="N26" s="28">
        <f t="shared" si="17"/>
        <v>11503566</v>
      </c>
      <c r="O26" s="24"/>
      <c r="P26" s="26">
        <v>11929</v>
      </c>
      <c r="Q26" s="28">
        <f t="shared" si="11"/>
        <v>175284</v>
      </c>
      <c r="R26" s="28">
        <f t="shared" si="12"/>
        <v>10674442</v>
      </c>
      <c r="S26" s="9"/>
      <c r="T26" s="28">
        <v>0</v>
      </c>
      <c r="U26" s="28">
        <f t="shared" si="2"/>
        <v>861</v>
      </c>
      <c r="V26" s="28">
        <f t="shared" si="13"/>
        <v>261995</v>
      </c>
      <c r="W26" s="9"/>
      <c r="X26" s="28">
        <f t="shared" si="14"/>
        <v>11929</v>
      </c>
      <c r="Y26" s="28">
        <f t="shared" si="15"/>
        <v>176145</v>
      </c>
      <c r="Z26" s="28">
        <f t="shared" si="16"/>
        <v>10936437</v>
      </c>
      <c r="AA26" s="9"/>
      <c r="AB26" s="28">
        <f t="shared" si="3"/>
        <v>-2025</v>
      </c>
      <c r="AC26" s="28">
        <f t="shared" si="4"/>
        <v>-1.1365549755851154</v>
      </c>
      <c r="AD26" s="28">
        <f t="shared" si="5"/>
        <v>-567129</v>
      </c>
      <c r="AE26" s="28">
        <f t="shared" si="6"/>
        <v>-4.93002778442789</v>
      </c>
      <c r="AF26" s="21"/>
      <c r="AG26" s="20"/>
    </row>
    <row r="27" spans="2:33" s="19" customFormat="1" ht="27.75" customHeight="1">
      <c r="B27" s="23">
        <v>42324</v>
      </c>
      <c r="C27" s="24"/>
      <c r="D27" s="28">
        <v>11453</v>
      </c>
      <c r="E27" s="28">
        <f t="shared" si="7"/>
        <v>187486</v>
      </c>
      <c r="F27" s="28">
        <f t="shared" si="8"/>
        <v>11305880</v>
      </c>
      <c r="G27" s="24"/>
      <c r="H27" s="28">
        <v>0</v>
      </c>
      <c r="I27" s="28">
        <f t="shared" si="9"/>
        <v>2137</v>
      </c>
      <c r="J27" s="28">
        <f t="shared" si="10"/>
        <v>209139</v>
      </c>
      <c r="K27" s="24"/>
      <c r="L27" s="28">
        <f t="shared" si="0"/>
        <v>11453</v>
      </c>
      <c r="M27" s="28">
        <f t="shared" si="1"/>
        <v>189623</v>
      </c>
      <c r="N27" s="28">
        <f t="shared" si="17"/>
        <v>11515019</v>
      </c>
      <c r="O27" s="24"/>
      <c r="P27" s="26">
        <v>6639</v>
      </c>
      <c r="Q27" s="28">
        <f t="shared" si="11"/>
        <v>181923</v>
      </c>
      <c r="R27" s="28">
        <f t="shared" si="12"/>
        <v>10681081</v>
      </c>
      <c r="S27" s="9"/>
      <c r="T27" s="28">
        <v>0</v>
      </c>
      <c r="U27" s="28">
        <f t="shared" si="2"/>
        <v>861</v>
      </c>
      <c r="V27" s="28">
        <f t="shared" si="13"/>
        <v>261995</v>
      </c>
      <c r="W27" s="9"/>
      <c r="X27" s="28">
        <f t="shared" si="14"/>
        <v>6639</v>
      </c>
      <c r="Y27" s="28">
        <f t="shared" si="15"/>
        <v>182784</v>
      </c>
      <c r="Z27" s="28">
        <f t="shared" si="16"/>
        <v>10943076</v>
      </c>
      <c r="AA27" s="9"/>
      <c r="AB27" s="28">
        <f t="shared" si="3"/>
        <v>-6839</v>
      </c>
      <c r="AC27" s="28">
        <f t="shared" si="4"/>
        <v>-3.606629997415925</v>
      </c>
      <c r="AD27" s="28">
        <f t="shared" si="5"/>
        <v>-571943</v>
      </c>
      <c r="AE27" s="28">
        <f t="shared" si="6"/>
        <v>-4.9669305799669115</v>
      </c>
      <c r="AF27" s="21"/>
      <c r="AG27" s="21"/>
    </row>
    <row r="28" spans="2:33" s="19" customFormat="1" ht="27.75" customHeight="1">
      <c r="B28" s="23">
        <v>42325</v>
      </c>
      <c r="C28" s="24"/>
      <c r="D28" s="28">
        <v>5962</v>
      </c>
      <c r="E28" s="28">
        <f t="shared" si="7"/>
        <v>193448</v>
      </c>
      <c r="F28" s="28">
        <f t="shared" si="8"/>
        <v>11311842</v>
      </c>
      <c r="G28" s="24"/>
      <c r="H28" s="28">
        <v>152</v>
      </c>
      <c r="I28" s="28">
        <f t="shared" si="9"/>
        <v>2289</v>
      </c>
      <c r="J28" s="28">
        <f t="shared" si="10"/>
        <v>209291</v>
      </c>
      <c r="K28" s="24"/>
      <c r="L28" s="28">
        <f t="shared" si="0"/>
        <v>6114</v>
      </c>
      <c r="M28" s="28">
        <f t="shared" si="1"/>
        <v>195737</v>
      </c>
      <c r="N28" s="28">
        <f t="shared" si="17"/>
        <v>11521133</v>
      </c>
      <c r="O28" s="24"/>
      <c r="P28" s="26">
        <v>8580</v>
      </c>
      <c r="Q28" s="28">
        <f t="shared" si="11"/>
        <v>190503</v>
      </c>
      <c r="R28" s="28">
        <f t="shared" si="12"/>
        <v>10689661</v>
      </c>
      <c r="S28" s="9"/>
      <c r="T28" s="28">
        <v>208</v>
      </c>
      <c r="U28" s="28">
        <f t="shared" si="2"/>
        <v>1069</v>
      </c>
      <c r="V28" s="28">
        <f t="shared" si="13"/>
        <v>262203</v>
      </c>
      <c r="W28" s="9"/>
      <c r="X28" s="28">
        <f t="shared" si="14"/>
        <v>8788</v>
      </c>
      <c r="Y28" s="28">
        <f t="shared" si="15"/>
        <v>191572</v>
      </c>
      <c r="Z28" s="28">
        <f t="shared" si="16"/>
        <v>10951864</v>
      </c>
      <c r="AA28" s="9"/>
      <c r="AB28" s="28">
        <f t="shared" si="3"/>
        <v>-4165</v>
      </c>
      <c r="AC28" s="28">
        <f t="shared" si="4"/>
        <v>-2.1278552343195205</v>
      </c>
      <c r="AD28" s="28">
        <f t="shared" si="5"/>
        <v>-569269</v>
      </c>
      <c r="AE28" s="28">
        <f t="shared" si="6"/>
        <v>-4.941085221392722</v>
      </c>
      <c r="AF28" s="21"/>
      <c r="AG28" s="21"/>
    </row>
    <row r="29" spans="2:33" s="19" customFormat="1" ht="27.75" customHeight="1">
      <c r="B29" s="23">
        <v>42326</v>
      </c>
      <c r="C29" s="24"/>
      <c r="D29" s="28">
        <v>7564</v>
      </c>
      <c r="E29" s="28">
        <f t="shared" si="7"/>
        <v>201012</v>
      </c>
      <c r="F29" s="28">
        <f t="shared" si="8"/>
        <v>11319406</v>
      </c>
      <c r="G29" s="24"/>
      <c r="H29" s="28">
        <v>306</v>
      </c>
      <c r="I29" s="28">
        <f t="shared" si="9"/>
        <v>2595</v>
      </c>
      <c r="J29" s="28">
        <f t="shared" si="10"/>
        <v>209597</v>
      </c>
      <c r="K29" s="24"/>
      <c r="L29" s="28">
        <f t="shared" si="0"/>
        <v>7870</v>
      </c>
      <c r="M29" s="28">
        <f t="shared" si="1"/>
        <v>203607</v>
      </c>
      <c r="N29" s="28">
        <f t="shared" si="17"/>
        <v>11529003</v>
      </c>
      <c r="O29" s="24"/>
      <c r="P29" s="26">
        <v>6908</v>
      </c>
      <c r="Q29" s="28">
        <f t="shared" si="11"/>
        <v>197411</v>
      </c>
      <c r="R29" s="28">
        <f t="shared" si="12"/>
        <v>10696569</v>
      </c>
      <c r="S29" s="9"/>
      <c r="T29" s="28">
        <v>0</v>
      </c>
      <c r="U29" s="28">
        <f t="shared" si="2"/>
        <v>1069</v>
      </c>
      <c r="V29" s="28">
        <f t="shared" si="13"/>
        <v>262203</v>
      </c>
      <c r="W29" s="9"/>
      <c r="X29" s="28">
        <f t="shared" si="14"/>
        <v>6908</v>
      </c>
      <c r="Y29" s="28">
        <f t="shared" si="15"/>
        <v>198480</v>
      </c>
      <c r="Z29" s="28">
        <f t="shared" si="16"/>
        <v>10958772</v>
      </c>
      <c r="AA29" s="9"/>
      <c r="AB29" s="28">
        <f t="shared" si="3"/>
        <v>-5127</v>
      </c>
      <c r="AC29" s="28">
        <f t="shared" si="4"/>
        <v>-2.5180863133389324</v>
      </c>
      <c r="AD29" s="28">
        <f t="shared" si="5"/>
        <v>-570231</v>
      </c>
      <c r="AE29" s="28">
        <f t="shared" si="6"/>
        <v>-4.946056480339194</v>
      </c>
      <c r="AF29" s="21"/>
      <c r="AG29" s="21"/>
    </row>
    <row r="30" spans="2:33" s="19" customFormat="1" ht="27.75" customHeight="1">
      <c r="B30" s="23">
        <v>42327</v>
      </c>
      <c r="C30" s="24"/>
      <c r="D30" s="28">
        <v>7706</v>
      </c>
      <c r="E30" s="28">
        <f t="shared" si="7"/>
        <v>208718</v>
      </c>
      <c r="F30" s="28">
        <f t="shared" si="8"/>
        <v>11327112</v>
      </c>
      <c r="G30" s="24"/>
      <c r="H30" s="28">
        <v>0</v>
      </c>
      <c r="I30" s="28">
        <f t="shared" si="9"/>
        <v>2595</v>
      </c>
      <c r="J30" s="28">
        <f t="shared" si="10"/>
        <v>209597</v>
      </c>
      <c r="K30" s="24"/>
      <c r="L30" s="28">
        <f t="shared" si="0"/>
        <v>7706</v>
      </c>
      <c r="M30" s="28">
        <f t="shared" si="1"/>
        <v>211313</v>
      </c>
      <c r="N30" s="28">
        <f t="shared" si="17"/>
        <v>11536709</v>
      </c>
      <c r="O30" s="24"/>
      <c r="P30" s="26">
        <v>6234</v>
      </c>
      <c r="Q30" s="28">
        <f t="shared" si="11"/>
        <v>203645</v>
      </c>
      <c r="R30" s="28">
        <f t="shared" si="12"/>
        <v>10702803</v>
      </c>
      <c r="S30" s="9"/>
      <c r="T30" s="28">
        <v>0</v>
      </c>
      <c r="U30" s="28">
        <f t="shared" si="2"/>
        <v>1069</v>
      </c>
      <c r="V30" s="28">
        <f t="shared" si="13"/>
        <v>262203</v>
      </c>
      <c r="W30" s="9"/>
      <c r="X30" s="28">
        <f t="shared" si="14"/>
        <v>6234</v>
      </c>
      <c r="Y30" s="28">
        <f t="shared" si="15"/>
        <v>204714</v>
      </c>
      <c r="Z30" s="28">
        <f t="shared" si="16"/>
        <v>10965006</v>
      </c>
      <c r="AA30" s="9"/>
      <c r="AB30" s="28">
        <f t="shared" si="3"/>
        <v>-6599</v>
      </c>
      <c r="AC30" s="28">
        <f t="shared" si="4"/>
        <v>-3.1228556690785707</v>
      </c>
      <c r="AD30" s="28">
        <f t="shared" si="5"/>
        <v>-571703</v>
      </c>
      <c r="AE30" s="28">
        <f t="shared" si="6"/>
        <v>-4.955512009534088</v>
      </c>
      <c r="AF30" s="21"/>
      <c r="AG30" s="21"/>
    </row>
    <row r="31" spans="2:33" s="19" customFormat="1" ht="27.75" customHeight="1">
      <c r="B31" s="23">
        <v>42328</v>
      </c>
      <c r="C31" s="24"/>
      <c r="D31" s="28">
        <v>6213</v>
      </c>
      <c r="E31" s="28">
        <f t="shared" si="7"/>
        <v>214931</v>
      </c>
      <c r="F31" s="28">
        <f t="shared" si="8"/>
        <v>11333325</v>
      </c>
      <c r="G31" s="24"/>
      <c r="H31" s="28">
        <v>430</v>
      </c>
      <c r="I31" s="28">
        <f t="shared" si="9"/>
        <v>3025</v>
      </c>
      <c r="J31" s="28">
        <f t="shared" si="10"/>
        <v>210027</v>
      </c>
      <c r="K31" s="24"/>
      <c r="L31" s="28">
        <f t="shared" si="0"/>
        <v>6643</v>
      </c>
      <c r="M31" s="28">
        <f t="shared" si="1"/>
        <v>217956</v>
      </c>
      <c r="N31" s="28">
        <f t="shared" si="17"/>
        <v>11543352</v>
      </c>
      <c r="O31" s="24"/>
      <c r="P31" s="26">
        <v>7381</v>
      </c>
      <c r="Q31" s="28">
        <f t="shared" si="11"/>
        <v>211026</v>
      </c>
      <c r="R31" s="28">
        <f aca="true" t="shared" si="18" ref="R31:R41">IF(P31="","",(R30+P31))</f>
        <v>10710184</v>
      </c>
      <c r="S31" s="9"/>
      <c r="T31" s="28">
        <v>1</v>
      </c>
      <c r="U31" s="28">
        <f t="shared" si="2"/>
        <v>1070</v>
      </c>
      <c r="V31" s="28">
        <f aca="true" t="shared" si="19" ref="V31:V41">IF(T31="","",(V30+T31))</f>
        <v>262204</v>
      </c>
      <c r="W31" s="9"/>
      <c r="X31" s="28">
        <f t="shared" si="14"/>
        <v>7382</v>
      </c>
      <c r="Y31" s="28">
        <f aca="true" t="shared" si="20" ref="Y31:Y41">IF(Q31="","",(U31+Q31))</f>
        <v>212096</v>
      </c>
      <c r="Z31" s="28">
        <f aca="true" t="shared" si="21" ref="Z31:Z41">IF(R31="","",(V31+R31))</f>
        <v>10972388</v>
      </c>
      <c r="AA31" s="9"/>
      <c r="AB31" s="28">
        <f t="shared" si="3"/>
        <v>-5860</v>
      </c>
      <c r="AC31" s="28">
        <f t="shared" si="4"/>
        <v>-2.6886160509460626</v>
      </c>
      <c r="AD31" s="28">
        <f t="shared" si="5"/>
        <v>-570964</v>
      </c>
      <c r="AE31" s="28">
        <f t="shared" si="6"/>
        <v>-4.946258244572287</v>
      </c>
      <c r="AF31" s="21"/>
      <c r="AG31" s="21"/>
    </row>
    <row r="32" spans="2:33" s="19" customFormat="1" ht="27.75" customHeight="1">
      <c r="B32" s="23">
        <v>42329</v>
      </c>
      <c r="C32" s="24"/>
      <c r="D32" s="28">
        <v>7582</v>
      </c>
      <c r="E32" s="28">
        <f t="shared" si="7"/>
        <v>222513</v>
      </c>
      <c r="F32" s="28">
        <f t="shared" si="8"/>
        <v>11340907</v>
      </c>
      <c r="G32" s="24"/>
      <c r="H32" s="28">
        <v>3</v>
      </c>
      <c r="I32" s="28">
        <f t="shared" si="9"/>
        <v>3028</v>
      </c>
      <c r="J32" s="28">
        <f t="shared" si="10"/>
        <v>210030</v>
      </c>
      <c r="K32" s="24"/>
      <c r="L32" s="28">
        <f t="shared" si="0"/>
        <v>7585</v>
      </c>
      <c r="M32" s="28">
        <f t="shared" si="1"/>
        <v>225541</v>
      </c>
      <c r="N32" s="28">
        <f t="shared" si="17"/>
        <v>11550937</v>
      </c>
      <c r="O32" s="24"/>
      <c r="P32" s="26">
        <v>8282</v>
      </c>
      <c r="Q32" s="28">
        <f t="shared" si="11"/>
        <v>219308</v>
      </c>
      <c r="R32" s="28">
        <f t="shared" si="18"/>
        <v>10718466</v>
      </c>
      <c r="S32" s="9"/>
      <c r="T32" s="28">
        <v>54</v>
      </c>
      <c r="U32" s="28">
        <f t="shared" si="2"/>
        <v>1124</v>
      </c>
      <c r="V32" s="28">
        <f t="shared" si="19"/>
        <v>262258</v>
      </c>
      <c r="W32" s="9"/>
      <c r="X32" s="28">
        <f t="shared" si="14"/>
        <v>8336</v>
      </c>
      <c r="Y32" s="28">
        <f t="shared" si="20"/>
        <v>220432</v>
      </c>
      <c r="Z32" s="28">
        <f t="shared" si="21"/>
        <v>10980724</v>
      </c>
      <c r="AA32" s="9"/>
      <c r="AB32" s="28">
        <f t="shared" si="3"/>
        <v>-5109</v>
      </c>
      <c r="AC32" s="28">
        <f t="shared" si="4"/>
        <v>-2.265220070851863</v>
      </c>
      <c r="AD32" s="28">
        <f t="shared" si="5"/>
        <v>-570213</v>
      </c>
      <c r="AE32" s="28">
        <f t="shared" si="6"/>
        <v>-4.936508613976511</v>
      </c>
      <c r="AF32" s="21"/>
      <c r="AG32" s="21"/>
    </row>
    <row r="33" spans="2:33" s="19" customFormat="1" ht="27.75" customHeight="1">
      <c r="B33" s="23">
        <v>42330</v>
      </c>
      <c r="C33" s="24"/>
      <c r="D33" s="28">
        <v>7932</v>
      </c>
      <c r="E33" s="28">
        <f t="shared" si="7"/>
        <v>230445</v>
      </c>
      <c r="F33" s="28">
        <f t="shared" si="8"/>
        <v>11348839</v>
      </c>
      <c r="G33" s="24"/>
      <c r="H33" s="28">
        <v>110</v>
      </c>
      <c r="I33" s="28">
        <f t="shared" si="9"/>
        <v>3138</v>
      </c>
      <c r="J33" s="28">
        <f t="shared" si="10"/>
        <v>210140</v>
      </c>
      <c r="K33" s="24"/>
      <c r="L33" s="28">
        <f t="shared" si="0"/>
        <v>8042</v>
      </c>
      <c r="M33" s="28">
        <f t="shared" si="1"/>
        <v>233583</v>
      </c>
      <c r="N33" s="28">
        <f t="shared" si="17"/>
        <v>11558979</v>
      </c>
      <c r="O33" s="24"/>
      <c r="P33" s="26">
        <v>8656</v>
      </c>
      <c r="Q33" s="28">
        <f t="shared" si="11"/>
        <v>227964</v>
      </c>
      <c r="R33" s="28">
        <f t="shared" si="18"/>
        <v>10727122</v>
      </c>
      <c r="S33" s="9"/>
      <c r="T33" s="28">
        <v>0</v>
      </c>
      <c r="U33" s="28">
        <f t="shared" si="2"/>
        <v>1124</v>
      </c>
      <c r="V33" s="28">
        <f t="shared" si="19"/>
        <v>262258</v>
      </c>
      <c r="W33" s="9"/>
      <c r="X33" s="28">
        <f t="shared" si="14"/>
        <v>8656</v>
      </c>
      <c r="Y33" s="28">
        <f t="shared" si="20"/>
        <v>229088</v>
      </c>
      <c r="Z33" s="28">
        <f t="shared" si="21"/>
        <v>10989380</v>
      </c>
      <c r="AA33" s="9"/>
      <c r="AB33" s="28">
        <f t="shared" si="3"/>
        <v>-4495</v>
      </c>
      <c r="AC33" s="28">
        <f t="shared" si="4"/>
        <v>-1.9243694960677789</v>
      </c>
      <c r="AD33" s="28">
        <f t="shared" si="5"/>
        <v>-569599</v>
      </c>
      <c r="AE33" s="28">
        <f t="shared" si="6"/>
        <v>-4.927762218445072</v>
      </c>
      <c r="AF33" s="21"/>
      <c r="AG33" s="21"/>
    </row>
    <row r="34" spans="2:33" s="19" customFormat="1" ht="27.75" customHeight="1">
      <c r="B34" s="23">
        <v>42331</v>
      </c>
      <c r="C34" s="24"/>
      <c r="D34" s="28">
        <v>8322</v>
      </c>
      <c r="E34" s="28">
        <f t="shared" si="7"/>
        <v>238767</v>
      </c>
      <c r="F34" s="28">
        <f t="shared" si="8"/>
        <v>11357161</v>
      </c>
      <c r="G34" s="24"/>
      <c r="H34" s="28">
        <v>0</v>
      </c>
      <c r="I34" s="28">
        <f t="shared" si="9"/>
        <v>3138</v>
      </c>
      <c r="J34" s="28">
        <f t="shared" si="10"/>
        <v>210140</v>
      </c>
      <c r="K34" s="24"/>
      <c r="L34" s="28">
        <f t="shared" si="0"/>
        <v>8322</v>
      </c>
      <c r="M34" s="28">
        <f t="shared" si="1"/>
        <v>241905</v>
      </c>
      <c r="N34" s="28">
        <f t="shared" si="17"/>
        <v>11567301</v>
      </c>
      <c r="O34" s="24"/>
      <c r="P34" s="26">
        <v>4407</v>
      </c>
      <c r="Q34" s="28">
        <f t="shared" si="11"/>
        <v>232371</v>
      </c>
      <c r="R34" s="28">
        <f t="shared" si="18"/>
        <v>10731529</v>
      </c>
      <c r="S34" s="9"/>
      <c r="T34" s="28">
        <v>1</v>
      </c>
      <c r="U34" s="28">
        <f t="shared" si="2"/>
        <v>1125</v>
      </c>
      <c r="V34" s="28">
        <f t="shared" si="19"/>
        <v>262259</v>
      </c>
      <c r="W34" s="9"/>
      <c r="X34" s="28">
        <f t="shared" si="14"/>
        <v>4408</v>
      </c>
      <c r="Y34" s="28">
        <f t="shared" si="20"/>
        <v>233496</v>
      </c>
      <c r="Z34" s="28">
        <f t="shared" si="21"/>
        <v>10993788</v>
      </c>
      <c r="AA34" s="9"/>
      <c r="AB34" s="28">
        <f t="shared" si="3"/>
        <v>-8409</v>
      </c>
      <c r="AC34" s="28">
        <f t="shared" si="4"/>
        <v>-3.476157995907484</v>
      </c>
      <c r="AD34" s="28">
        <f t="shared" si="5"/>
        <v>-573513</v>
      </c>
      <c r="AE34" s="28">
        <f t="shared" si="6"/>
        <v>-4.958053741317876</v>
      </c>
      <c r="AF34" s="21"/>
      <c r="AG34" s="21"/>
    </row>
    <row r="35" spans="2:33" s="19" customFormat="1" ht="27.75" customHeight="1">
      <c r="B35" s="23">
        <v>42332</v>
      </c>
      <c r="C35" s="24"/>
      <c r="D35" s="28">
        <v>4257</v>
      </c>
      <c r="E35" s="28">
        <f t="shared" si="7"/>
        <v>243024</v>
      </c>
      <c r="F35" s="28">
        <f t="shared" si="8"/>
        <v>11361418</v>
      </c>
      <c r="G35" s="24"/>
      <c r="H35" s="28">
        <v>57</v>
      </c>
      <c r="I35" s="28">
        <f t="shared" si="9"/>
        <v>3195</v>
      </c>
      <c r="J35" s="28">
        <f t="shared" si="10"/>
        <v>210197</v>
      </c>
      <c r="K35" s="24"/>
      <c r="L35" s="28">
        <f t="shared" si="0"/>
        <v>4314</v>
      </c>
      <c r="M35" s="28">
        <f t="shared" si="1"/>
        <v>246219</v>
      </c>
      <c r="N35" s="28">
        <f t="shared" si="17"/>
        <v>11571615</v>
      </c>
      <c r="O35" s="24"/>
      <c r="P35" s="26">
        <v>4984</v>
      </c>
      <c r="Q35" s="28">
        <f t="shared" si="11"/>
        <v>237355</v>
      </c>
      <c r="R35" s="28">
        <f t="shared" si="18"/>
        <v>10736513</v>
      </c>
      <c r="S35" s="9"/>
      <c r="T35" s="28">
        <v>289</v>
      </c>
      <c r="U35" s="28">
        <f t="shared" si="2"/>
        <v>1414</v>
      </c>
      <c r="V35" s="28">
        <f t="shared" si="19"/>
        <v>262548</v>
      </c>
      <c r="W35" s="9"/>
      <c r="X35" s="28">
        <f t="shared" si="14"/>
        <v>5273</v>
      </c>
      <c r="Y35" s="28">
        <f t="shared" si="20"/>
        <v>238769</v>
      </c>
      <c r="Z35" s="28">
        <f t="shared" si="21"/>
        <v>10999061</v>
      </c>
      <c r="AA35" s="9"/>
      <c r="AB35" s="28">
        <f t="shared" si="3"/>
        <v>-7450</v>
      </c>
      <c r="AC35" s="28">
        <f t="shared" si="4"/>
        <v>-3.0257616187215444</v>
      </c>
      <c r="AD35" s="28">
        <f t="shared" si="5"/>
        <v>-572554</v>
      </c>
      <c r="AE35" s="28">
        <f t="shared" si="6"/>
        <v>-4.947917814410522</v>
      </c>
      <c r="AF35" s="21"/>
      <c r="AG35" s="21"/>
    </row>
    <row r="36" spans="2:33" s="19" customFormat="1" ht="27.75" customHeight="1">
      <c r="B36" s="23">
        <v>42333</v>
      </c>
      <c r="C36" s="24"/>
      <c r="D36" s="28">
        <v>5166</v>
      </c>
      <c r="E36" s="28">
        <f t="shared" si="7"/>
        <v>248190</v>
      </c>
      <c r="F36" s="28">
        <f t="shared" si="8"/>
        <v>11366584</v>
      </c>
      <c r="G36" s="24"/>
      <c r="H36" s="28">
        <v>136</v>
      </c>
      <c r="I36" s="28">
        <f t="shared" si="9"/>
        <v>3331</v>
      </c>
      <c r="J36" s="28">
        <f t="shared" si="10"/>
        <v>210333</v>
      </c>
      <c r="K36" s="24"/>
      <c r="L36" s="28">
        <f t="shared" si="0"/>
        <v>5302</v>
      </c>
      <c r="M36" s="28">
        <f t="shared" si="1"/>
        <v>251521</v>
      </c>
      <c r="N36" s="28">
        <f t="shared" si="17"/>
        <v>11576917</v>
      </c>
      <c r="O36" s="24"/>
      <c r="P36" s="26">
        <v>3651</v>
      </c>
      <c r="Q36" s="28">
        <f t="shared" si="11"/>
        <v>241006</v>
      </c>
      <c r="R36" s="28">
        <f t="shared" si="18"/>
        <v>10740164</v>
      </c>
      <c r="S36" s="9"/>
      <c r="T36" s="28">
        <v>0</v>
      </c>
      <c r="U36" s="28">
        <f t="shared" si="2"/>
        <v>1414</v>
      </c>
      <c r="V36" s="28">
        <f t="shared" si="19"/>
        <v>262548</v>
      </c>
      <c r="W36" s="9"/>
      <c r="X36" s="28">
        <f t="shared" si="14"/>
        <v>3651</v>
      </c>
      <c r="Y36" s="28">
        <f t="shared" si="20"/>
        <v>242420</v>
      </c>
      <c r="Z36" s="28">
        <f t="shared" si="21"/>
        <v>11002712</v>
      </c>
      <c r="AA36" s="9"/>
      <c r="AB36" s="28">
        <f t="shared" si="3"/>
        <v>-9101</v>
      </c>
      <c r="AC36" s="28">
        <f t="shared" si="4"/>
        <v>-3.6183857411508384</v>
      </c>
      <c r="AD36" s="28">
        <f t="shared" si="5"/>
        <v>-574205</v>
      </c>
      <c r="AE36" s="28">
        <f t="shared" si="6"/>
        <v>-4.959912902545644</v>
      </c>
      <c r="AF36" s="21"/>
      <c r="AG36" s="21"/>
    </row>
    <row r="37" spans="2:33" s="19" customFormat="1" ht="27.75" customHeight="1">
      <c r="B37" s="23">
        <v>42334</v>
      </c>
      <c r="C37" s="24"/>
      <c r="D37" s="28">
        <v>5809</v>
      </c>
      <c r="E37" s="28">
        <f t="shared" si="7"/>
        <v>253999</v>
      </c>
      <c r="F37" s="28">
        <f t="shared" si="8"/>
        <v>11372393</v>
      </c>
      <c r="G37" s="24"/>
      <c r="H37" s="28">
        <v>0</v>
      </c>
      <c r="I37" s="28">
        <f t="shared" si="9"/>
        <v>3331</v>
      </c>
      <c r="J37" s="28">
        <f t="shared" si="10"/>
        <v>210333</v>
      </c>
      <c r="K37" s="24"/>
      <c r="L37" s="28">
        <f t="shared" si="0"/>
        <v>5809</v>
      </c>
      <c r="M37" s="28">
        <f t="shared" si="1"/>
        <v>257330</v>
      </c>
      <c r="N37" s="28">
        <f t="shared" si="17"/>
        <v>11582726</v>
      </c>
      <c r="O37" s="24"/>
      <c r="P37" s="26">
        <v>3696</v>
      </c>
      <c r="Q37" s="28">
        <f t="shared" si="11"/>
        <v>244702</v>
      </c>
      <c r="R37" s="28">
        <f t="shared" si="18"/>
        <v>10743860</v>
      </c>
      <c r="S37" s="9"/>
      <c r="T37" s="28">
        <v>0</v>
      </c>
      <c r="U37" s="28">
        <f t="shared" si="2"/>
        <v>1414</v>
      </c>
      <c r="V37" s="28">
        <f t="shared" si="19"/>
        <v>262548</v>
      </c>
      <c r="W37" s="9"/>
      <c r="X37" s="28">
        <f t="shared" si="14"/>
        <v>3696</v>
      </c>
      <c r="Y37" s="28">
        <f t="shared" si="20"/>
        <v>246116</v>
      </c>
      <c r="Z37" s="28">
        <f t="shared" si="21"/>
        <v>11006408</v>
      </c>
      <c r="AA37" s="9"/>
      <c r="AB37" s="28">
        <f t="shared" si="3"/>
        <v>-11214</v>
      </c>
      <c r="AC37" s="28">
        <f t="shared" si="4"/>
        <v>-4.35782846928069</v>
      </c>
      <c r="AD37" s="28">
        <f t="shared" si="5"/>
        <v>-576318</v>
      </c>
      <c r="AE37" s="28">
        <f t="shared" si="6"/>
        <v>-4.975668076754988</v>
      </c>
      <c r="AF37" s="21"/>
      <c r="AG37" s="21"/>
    </row>
    <row r="38" spans="2:33" s="19" customFormat="1" ht="27.75" customHeight="1">
      <c r="B38" s="23">
        <v>42335</v>
      </c>
      <c r="C38" s="24"/>
      <c r="D38" s="28">
        <v>4609</v>
      </c>
      <c r="E38" s="28">
        <f t="shared" si="7"/>
        <v>258608</v>
      </c>
      <c r="F38" s="28">
        <f t="shared" si="8"/>
        <v>11377002</v>
      </c>
      <c r="G38" s="24"/>
      <c r="H38" s="28">
        <v>229</v>
      </c>
      <c r="I38" s="28">
        <f t="shared" si="9"/>
        <v>3560</v>
      </c>
      <c r="J38" s="28">
        <f t="shared" si="10"/>
        <v>210562</v>
      </c>
      <c r="K38" s="24"/>
      <c r="L38" s="28">
        <f t="shared" si="0"/>
        <v>4838</v>
      </c>
      <c r="M38" s="28">
        <f t="shared" si="1"/>
        <v>262168</v>
      </c>
      <c r="N38" s="28">
        <f t="shared" si="17"/>
        <v>11587564</v>
      </c>
      <c r="O38" s="24"/>
      <c r="P38" s="26">
        <v>4543</v>
      </c>
      <c r="Q38" s="28">
        <f t="shared" si="11"/>
        <v>249245</v>
      </c>
      <c r="R38" s="28">
        <f t="shared" si="18"/>
        <v>10748403</v>
      </c>
      <c r="S38" s="9"/>
      <c r="T38" s="28">
        <v>0</v>
      </c>
      <c r="U38" s="28">
        <f t="shared" si="2"/>
        <v>1414</v>
      </c>
      <c r="V38" s="28">
        <f t="shared" si="19"/>
        <v>262548</v>
      </c>
      <c r="W38" s="9"/>
      <c r="X38" s="28">
        <f t="shared" si="14"/>
        <v>4543</v>
      </c>
      <c r="Y38" s="28">
        <f t="shared" si="20"/>
        <v>250659</v>
      </c>
      <c r="Z38" s="28">
        <f t="shared" si="21"/>
        <v>11010951</v>
      </c>
      <c r="AA38" s="9"/>
      <c r="AB38" s="28">
        <f t="shared" si="3"/>
        <v>-11509</v>
      </c>
      <c r="AC38" s="28">
        <f t="shared" si="4"/>
        <v>-4.389933172622135</v>
      </c>
      <c r="AD38" s="28">
        <f t="shared" si="5"/>
        <v>-576613</v>
      </c>
      <c r="AE38" s="28">
        <f t="shared" si="6"/>
        <v>-4.976136485632356</v>
      </c>
      <c r="AF38" s="21"/>
      <c r="AG38" s="21"/>
    </row>
    <row r="39" spans="2:33" s="19" customFormat="1" ht="27.75" customHeight="1">
      <c r="B39" s="23">
        <v>42336</v>
      </c>
      <c r="C39" s="24"/>
      <c r="D39" s="28">
        <v>4588</v>
      </c>
      <c r="E39" s="28">
        <f t="shared" si="7"/>
        <v>263196</v>
      </c>
      <c r="F39" s="28">
        <f t="shared" si="8"/>
        <v>11381590</v>
      </c>
      <c r="G39" s="24"/>
      <c r="H39" s="28">
        <v>0</v>
      </c>
      <c r="I39" s="28">
        <f t="shared" si="9"/>
        <v>3560</v>
      </c>
      <c r="J39" s="28">
        <f t="shared" si="10"/>
        <v>210562</v>
      </c>
      <c r="K39" s="24"/>
      <c r="L39" s="28">
        <f t="shared" si="0"/>
        <v>4588</v>
      </c>
      <c r="M39" s="28">
        <f t="shared" si="1"/>
        <v>266756</v>
      </c>
      <c r="N39" s="28">
        <f t="shared" si="17"/>
        <v>11592152</v>
      </c>
      <c r="O39" s="24"/>
      <c r="P39" s="26">
        <v>3917</v>
      </c>
      <c r="Q39" s="28">
        <f t="shared" si="11"/>
        <v>253162</v>
      </c>
      <c r="R39" s="28">
        <f t="shared" si="18"/>
        <v>10752320</v>
      </c>
      <c r="S39" s="9"/>
      <c r="T39" s="28">
        <v>0</v>
      </c>
      <c r="U39" s="28">
        <f t="shared" si="2"/>
        <v>1414</v>
      </c>
      <c r="V39" s="28">
        <f t="shared" si="19"/>
        <v>262548</v>
      </c>
      <c r="W39" s="9"/>
      <c r="X39" s="28">
        <f t="shared" si="14"/>
        <v>3917</v>
      </c>
      <c r="Y39" s="28">
        <f t="shared" si="20"/>
        <v>254576</v>
      </c>
      <c r="Z39" s="28">
        <f t="shared" si="21"/>
        <v>11014868</v>
      </c>
      <c r="AA39" s="9"/>
      <c r="AB39" s="28">
        <f t="shared" si="3"/>
        <v>-12180</v>
      </c>
      <c r="AC39" s="28">
        <f t="shared" si="4"/>
        <v>-4.5659703999160275</v>
      </c>
      <c r="AD39" s="28">
        <f t="shared" si="5"/>
        <v>-577284</v>
      </c>
      <c r="AE39" s="28">
        <f t="shared" si="6"/>
        <v>-4.979955404311469</v>
      </c>
      <c r="AF39" s="21"/>
      <c r="AG39" s="21"/>
    </row>
    <row r="40" spans="2:33" s="19" customFormat="1" ht="27.75" customHeight="1">
      <c r="B40" s="23">
        <v>42337</v>
      </c>
      <c r="C40" s="24"/>
      <c r="D40" s="28">
        <v>5257</v>
      </c>
      <c r="E40" s="28">
        <f t="shared" si="7"/>
        <v>268453</v>
      </c>
      <c r="F40" s="28">
        <f t="shared" si="8"/>
        <v>11386847</v>
      </c>
      <c r="G40" s="24"/>
      <c r="H40" s="28">
        <v>72</v>
      </c>
      <c r="I40" s="28">
        <f t="shared" si="9"/>
        <v>3632</v>
      </c>
      <c r="J40" s="28">
        <f t="shared" si="10"/>
        <v>210634</v>
      </c>
      <c r="K40" s="24"/>
      <c r="L40" s="28">
        <f t="shared" si="0"/>
        <v>5329</v>
      </c>
      <c r="M40" s="28">
        <f t="shared" si="1"/>
        <v>272085</v>
      </c>
      <c r="N40" s="28">
        <f t="shared" si="17"/>
        <v>11597481</v>
      </c>
      <c r="O40" s="24"/>
      <c r="P40" s="26">
        <v>5763</v>
      </c>
      <c r="Q40" s="28">
        <f t="shared" si="11"/>
        <v>258925</v>
      </c>
      <c r="R40" s="28">
        <f t="shared" si="18"/>
        <v>10758083</v>
      </c>
      <c r="S40" s="9"/>
      <c r="T40" s="28">
        <v>0</v>
      </c>
      <c r="U40" s="28">
        <f t="shared" si="2"/>
        <v>1414</v>
      </c>
      <c r="V40" s="28">
        <f t="shared" si="19"/>
        <v>262548</v>
      </c>
      <c r="W40" s="9"/>
      <c r="X40" s="28">
        <f t="shared" si="14"/>
        <v>5763</v>
      </c>
      <c r="Y40" s="28">
        <f t="shared" si="20"/>
        <v>260339</v>
      </c>
      <c r="Z40" s="28">
        <f t="shared" si="21"/>
        <v>11020631</v>
      </c>
      <c r="AA40" s="9"/>
      <c r="AB40" s="28">
        <f t="shared" si="3"/>
        <v>-11746</v>
      </c>
      <c r="AC40" s="28">
        <f t="shared" si="4"/>
        <v>-4.317033280041164</v>
      </c>
      <c r="AD40" s="28">
        <f t="shared" si="5"/>
        <v>-576850</v>
      </c>
      <c r="AE40" s="28">
        <f t="shared" si="6"/>
        <v>-4.973924941114368</v>
      </c>
      <c r="AF40" s="21"/>
      <c r="AG40" s="21"/>
    </row>
    <row r="41" spans="2:33" s="19" customFormat="1" ht="27.75" customHeight="1">
      <c r="B41" s="23">
        <v>42338</v>
      </c>
      <c r="C41" s="24"/>
      <c r="D41" s="28">
        <v>6839</v>
      </c>
      <c r="E41" s="28">
        <f t="shared" si="7"/>
        <v>275292</v>
      </c>
      <c r="F41" s="28">
        <f t="shared" si="8"/>
        <v>11393686</v>
      </c>
      <c r="G41" s="24"/>
      <c r="H41" s="28">
        <v>0</v>
      </c>
      <c r="I41" s="28">
        <f t="shared" si="9"/>
        <v>3632</v>
      </c>
      <c r="J41" s="28">
        <f t="shared" si="10"/>
        <v>210634</v>
      </c>
      <c r="K41" s="24"/>
      <c r="L41" s="28">
        <f t="shared" si="0"/>
        <v>6839</v>
      </c>
      <c r="M41" s="28">
        <f t="shared" si="1"/>
        <v>278924</v>
      </c>
      <c r="N41" s="28">
        <f t="shared" si="17"/>
        <v>11604320</v>
      </c>
      <c r="O41" s="24"/>
      <c r="P41" s="26">
        <v>2232</v>
      </c>
      <c r="Q41" s="28">
        <f t="shared" si="11"/>
        <v>261157</v>
      </c>
      <c r="R41" s="28">
        <f t="shared" si="18"/>
        <v>10760315</v>
      </c>
      <c r="S41" s="9"/>
      <c r="T41" s="28">
        <v>0</v>
      </c>
      <c r="U41" s="28">
        <f t="shared" si="2"/>
        <v>1414</v>
      </c>
      <c r="V41" s="28">
        <f t="shared" si="19"/>
        <v>262548</v>
      </c>
      <c r="W41" s="9"/>
      <c r="X41" s="28">
        <f t="shared" si="14"/>
        <v>2232</v>
      </c>
      <c r="Y41" s="28">
        <f t="shared" si="20"/>
        <v>262571</v>
      </c>
      <c r="Z41" s="28">
        <f t="shared" si="21"/>
        <v>11022863</v>
      </c>
      <c r="AA41" s="9"/>
      <c r="AB41" s="28">
        <f t="shared" si="3"/>
        <v>-16353</v>
      </c>
      <c r="AC41" s="28">
        <f t="shared" si="4"/>
        <v>-5.8628873815089415</v>
      </c>
      <c r="AD41" s="28">
        <f t="shared" si="5"/>
        <v>-581457</v>
      </c>
      <c r="AE41" s="28">
        <f t="shared" si="6"/>
        <v>-5.010694293159789</v>
      </c>
      <c r="AF41" s="21"/>
      <c r="AG41" s="21"/>
    </row>
    <row r="42" spans="2:33" s="19" customFormat="1" ht="39.75" customHeight="1">
      <c r="B42" s="56" t="s">
        <v>1</v>
      </c>
      <c r="C42" s="20"/>
      <c r="D42" s="37" t="s">
        <v>24</v>
      </c>
      <c r="E42" s="37"/>
      <c r="F42" s="36">
        <f>F41</f>
        <v>11393686</v>
      </c>
      <c r="G42" s="20"/>
      <c r="H42" s="37" t="s">
        <v>24</v>
      </c>
      <c r="I42" s="37"/>
      <c r="J42" s="36">
        <f>J41</f>
        <v>210634</v>
      </c>
      <c r="K42" s="20"/>
      <c r="L42" s="37" t="s">
        <v>24</v>
      </c>
      <c r="M42" s="37"/>
      <c r="N42" s="36">
        <f>N41</f>
        <v>11604320</v>
      </c>
      <c r="O42" s="20"/>
      <c r="P42" s="37" t="s">
        <v>25</v>
      </c>
      <c r="Q42" s="37"/>
      <c r="R42" s="36">
        <f>SUM(P12:P41)+P8</f>
        <v>10760315</v>
      </c>
      <c r="S42" s="21"/>
      <c r="T42" s="37" t="s">
        <v>25</v>
      </c>
      <c r="U42" s="37"/>
      <c r="V42" s="36">
        <f>SUM(T12:T41)+T8</f>
        <v>262548</v>
      </c>
      <c r="W42" s="21"/>
      <c r="X42" s="37" t="s">
        <v>25</v>
      </c>
      <c r="Y42" s="37"/>
      <c r="Z42" s="36">
        <f>SUM(X12:X41)+X8</f>
        <v>11022863</v>
      </c>
      <c r="AA42" s="21"/>
      <c r="AB42" s="55" t="s">
        <v>2</v>
      </c>
      <c r="AC42" s="55"/>
      <c r="AD42" s="55"/>
      <c r="AE42" s="55"/>
      <c r="AF42" s="21"/>
      <c r="AG42" s="21"/>
    </row>
    <row r="43" spans="2:33" s="19" customFormat="1" ht="49.5" customHeight="1">
      <c r="B43" s="57"/>
      <c r="C43" s="21"/>
      <c r="D43" s="36">
        <f>SUM(D12:D41)</f>
        <v>275292</v>
      </c>
      <c r="E43" s="36"/>
      <c r="F43" s="36"/>
      <c r="G43" s="21"/>
      <c r="H43" s="36">
        <f>SUM(H12:H41)</f>
        <v>3632</v>
      </c>
      <c r="I43" s="36"/>
      <c r="J43" s="36"/>
      <c r="K43" s="21"/>
      <c r="L43" s="36">
        <f>SUM(L12:L41)</f>
        <v>278924</v>
      </c>
      <c r="M43" s="36"/>
      <c r="N43" s="36"/>
      <c r="O43" s="21"/>
      <c r="P43" s="36">
        <f>SUM(P12:P41)</f>
        <v>261157</v>
      </c>
      <c r="Q43" s="36"/>
      <c r="R43" s="36"/>
      <c r="S43" s="21"/>
      <c r="T43" s="36">
        <f>SUM(T12:T41)</f>
        <v>1414</v>
      </c>
      <c r="U43" s="36"/>
      <c r="V43" s="36"/>
      <c r="W43" s="21"/>
      <c r="X43" s="36">
        <f>SUM(X12:X41)</f>
        <v>262571</v>
      </c>
      <c r="Y43" s="36"/>
      <c r="Z43" s="36"/>
      <c r="AA43" s="21"/>
      <c r="AB43" s="55"/>
      <c r="AC43" s="55"/>
      <c r="AD43" s="55"/>
      <c r="AE43" s="55"/>
      <c r="AF43" s="21"/>
      <c r="AG43" s="21"/>
    </row>
    <row r="44" ht="15" customHeight="1">
      <c r="D44" s="22"/>
    </row>
    <row r="46" ht="15" customHeight="1">
      <c r="T46" s="13"/>
    </row>
    <row r="50" ht="15" customHeight="1">
      <c r="L50" s="25"/>
    </row>
  </sheetData>
  <sheetProtection/>
  <mergeCells count="64">
    <mergeCell ref="D5:N5"/>
    <mergeCell ref="P5:Z5"/>
    <mergeCell ref="B2:AE2"/>
    <mergeCell ref="B3:AE3"/>
    <mergeCell ref="P10:P11"/>
    <mergeCell ref="B10:B11"/>
    <mergeCell ref="Q10:Q11"/>
    <mergeCell ref="D6:F6"/>
    <mergeCell ref="P6:R6"/>
    <mergeCell ref="P7:R7"/>
    <mergeCell ref="D10:D11"/>
    <mergeCell ref="E10:E11"/>
    <mergeCell ref="T7:V7"/>
    <mergeCell ref="L6:N6"/>
    <mergeCell ref="L7:N7"/>
    <mergeCell ref="D7:F7"/>
    <mergeCell ref="D8:F8"/>
    <mergeCell ref="R10:R11"/>
    <mergeCell ref="H8:J8"/>
    <mergeCell ref="N10:N11"/>
    <mergeCell ref="X7:Z7"/>
    <mergeCell ref="X8:Z8"/>
    <mergeCell ref="X10:X11"/>
    <mergeCell ref="Z10:Z11"/>
    <mergeCell ref="Y10:Y11"/>
    <mergeCell ref="L8:N8"/>
    <mergeCell ref="V10:V11"/>
    <mergeCell ref="B42:B43"/>
    <mergeCell ref="T8:V8"/>
    <mergeCell ref="H10:H11"/>
    <mergeCell ref="I10:I11"/>
    <mergeCell ref="J10:J11"/>
    <mergeCell ref="L10:L11"/>
    <mergeCell ref="M10:M11"/>
    <mergeCell ref="F10:F11"/>
    <mergeCell ref="D42:E42"/>
    <mergeCell ref="F42:F43"/>
    <mergeCell ref="AB42:AE43"/>
    <mergeCell ref="R42:R43"/>
    <mergeCell ref="P43:Q43"/>
    <mergeCell ref="T43:U43"/>
    <mergeCell ref="X42:Y42"/>
    <mergeCell ref="D43:E43"/>
    <mergeCell ref="P42:Q42"/>
    <mergeCell ref="AB10:AC10"/>
    <mergeCell ref="AD10:AE10"/>
    <mergeCell ref="AB5:AE8"/>
    <mergeCell ref="T10:T11"/>
    <mergeCell ref="U10:U11"/>
    <mergeCell ref="H42:I42"/>
    <mergeCell ref="J42:J43"/>
    <mergeCell ref="H43:I43"/>
    <mergeCell ref="L42:M42"/>
    <mergeCell ref="V42:V43"/>
    <mergeCell ref="H6:J6"/>
    <mergeCell ref="H7:J7"/>
    <mergeCell ref="T6:V6"/>
    <mergeCell ref="Z42:Z43"/>
    <mergeCell ref="X43:Y43"/>
    <mergeCell ref="N42:N43"/>
    <mergeCell ref="L43:M43"/>
    <mergeCell ref="T42:U42"/>
    <mergeCell ref="P8:R8"/>
    <mergeCell ref="X6:Z6"/>
  </mergeCells>
  <conditionalFormatting sqref="AB12:AE41">
    <cfRule type="cellIs" priority="4" dxfId="9" operator="lessThan" stopIfTrue="1">
      <formula>0</formula>
    </cfRule>
    <cfRule type="cellIs" priority="5" dxfId="9" operator="lessThan" stopIfTrue="1">
      <formula>0</formula>
    </cfRule>
    <cfRule type="cellIs" priority="7" dxfId="10" operator="lessThan" stopIfTrue="1">
      <formula>0</formula>
    </cfRule>
  </conditionalFormatting>
  <conditionalFormatting sqref="P12:P17">
    <cfRule type="expression" priority="6" dxfId="11" stopIfTrue="1">
      <formula>$C$10&gt;0</formula>
    </cfRule>
  </conditionalFormatting>
  <conditionalFormatting sqref="T12:V41">
    <cfRule type="cellIs" priority="2" dxfId="12" operator="equal" stopIfTrue="1">
      <formula>0</formula>
    </cfRule>
    <cfRule type="cellIs" priority="3" dxfId="12" operator="lessThan" stopIfTrue="1">
      <formula>0</formula>
    </cfRule>
  </conditionalFormatting>
  <conditionalFormatting sqref="H12:J41">
    <cfRule type="cellIs" priority="1" dxfId="12" operator="equal" stopIfTrue="1">
      <formula>0</formula>
    </cfRule>
  </conditionalFormatting>
  <printOptions horizontalCentered="1"/>
  <pageMargins left="0.03937007874015748" right="0.03937007874015748" top="0.3937007874015748" bottom="0.07874015748031496" header="0.5118110236220472" footer="0.5118110236220472"/>
  <pageSetup horizontalDpi="600" verticalDpi="600" orientation="landscape" paperSize="9" scale="44" r:id="rId2"/>
  <ignoredErrors>
    <ignoredError sqref="X13" formula="1"/>
    <ignoredError sqref="Q42" formulaRange="1"/>
    <ignoredError sqref="Y13:Z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2015-11-23T08:58:21Z</cp:lastPrinted>
  <dcterms:created xsi:type="dcterms:W3CDTF">2003-10-20T07:27:17Z</dcterms:created>
  <dcterms:modified xsi:type="dcterms:W3CDTF">2015-12-02T06:13:22Z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eea31a18-a023-45e1-8150-6cc400d366b0</vt:lpwstr>
  </property>
</Properties>
</file>