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480" windowHeight="6600" activeTab="0"/>
  </bookViews>
  <sheets>
    <sheet name="2014-2015 Yılı Ekim Ayı 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Ekim Ayı '!$A$1:$AE$44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<sst xmlns="http://schemas.openxmlformats.org/spreadsheetml/2006/main" count="50" uniqueCount="26">
  <si>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</si>
  <si>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</si>
  <si>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</si>
  <si>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</si>
  <si>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</si>
  <si>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</si>
  <si>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</si>
  <si>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</si>
  <si>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</si>
  <si>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</si>
  <si>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</si>
  <si>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</si>
  <si>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</si>
  <si>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</si>
  <si>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</si>
  <si>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</si>
  <si>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</si>
  <si>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</si>
  <si>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</si>
  <si>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</si>
  <si>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</si>
  <si>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</si>
  <si>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</si>
  <si>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</si>
  <si>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Ekim</t>
  </si>
  <si>
    <t>2015 YILI Ekim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</si>
</sst>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15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20</v>
      </c>
      <c r="AC5" s="45"/>
      <c r="AD5" s="45"/>
      <c r="AE5" s="46"/>
    </row>
    <row r="6" spans="2:31" ht="30" customHeight="1">
      <c r="B6" s="8"/>
      <c r="C6" s="27"/>
      <c r="D6" s="30" t="s">
        <v>17</v>
      </c>
      <c r="E6" s="31"/>
      <c r="F6" s="32"/>
      <c r="G6" s="1"/>
      <c r="H6" s="30" t="s">
        <v>18</v>
      </c>
      <c r="I6" s="31"/>
      <c r="J6" s="32"/>
      <c r="K6" s="1"/>
      <c r="L6" s="30" t="s">
        <v>11</v>
      </c>
      <c r="M6" s="31"/>
      <c r="N6" s="32"/>
      <c r="O6" s="1"/>
      <c r="P6" s="30" t="s">
        <v>17</v>
      </c>
      <c r="Q6" s="31"/>
      <c r="R6" s="32"/>
      <c r="S6" s="1"/>
      <c r="T6" s="30" t="s">
        <v>18</v>
      </c>
      <c r="U6" s="31"/>
      <c r="V6" s="32"/>
      <c r="W6" s="1"/>
      <c r="X6" s="30" t="s">
        <v>11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12</v>
      </c>
      <c r="E7" s="34"/>
      <c r="F7" s="35"/>
      <c r="G7" s="27"/>
      <c r="H7" s="33" t="s">
        <v>12</v>
      </c>
      <c r="I7" s="34"/>
      <c r="J7" s="35"/>
      <c r="K7" s="27"/>
      <c r="L7" s="33" t="s">
        <v>12</v>
      </c>
      <c r="M7" s="34"/>
      <c r="N7" s="35"/>
      <c r="O7" s="27"/>
      <c r="P7" s="33" t="s">
        <v>12</v>
      </c>
      <c r="Q7" s="34"/>
      <c r="R7" s="35"/>
      <c r="S7" s="27"/>
      <c r="T7" s="33" t="s">
        <v>12</v>
      </c>
      <c r="U7" s="34"/>
      <c r="V7" s="35"/>
      <c r="W7" s="27"/>
      <c r="X7" s="33" t="s">
        <v>12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10046880</v>
      </c>
      <c r="E8" s="39"/>
      <c r="F8" s="40"/>
      <c r="G8" s="12"/>
      <c r="H8" s="38">
        <v>188733</v>
      </c>
      <c r="I8" s="39"/>
      <c r="J8" s="40"/>
      <c r="K8" s="12"/>
      <c r="L8" s="38">
        <f>H8+D8</f>
        <v>10235613</v>
      </c>
      <c r="M8" s="39"/>
      <c r="N8" s="40"/>
      <c r="O8" s="12"/>
      <c r="P8" s="38">
        <v>9471171</v>
      </c>
      <c r="Q8" s="39"/>
      <c r="R8" s="40"/>
      <c r="S8" s="12"/>
      <c r="T8" s="38">
        <v>236022</v>
      </c>
      <c r="U8" s="39"/>
      <c r="V8" s="40"/>
      <c r="W8" s="12"/>
      <c r="X8" s="38">
        <f>T8+P8</f>
        <v>9707193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7</v>
      </c>
      <c r="C10" s="15"/>
      <c r="D10" s="53" t="s">
        <v>9</v>
      </c>
      <c r="E10" s="54" t="s">
        <v>5</v>
      </c>
      <c r="F10" s="54" t="s">
        <v>13</v>
      </c>
      <c r="G10" s="15"/>
      <c r="H10" s="53" t="s">
        <v>9</v>
      </c>
      <c r="I10" s="54" t="s">
        <v>5</v>
      </c>
      <c r="J10" s="54" t="s">
        <v>6</v>
      </c>
      <c r="K10" s="15"/>
      <c r="L10" s="53" t="s">
        <v>9</v>
      </c>
      <c r="M10" s="54" t="s">
        <v>5</v>
      </c>
      <c r="N10" s="54" t="s">
        <v>14</v>
      </c>
      <c r="O10" s="15"/>
      <c r="P10" s="53" t="s">
        <v>9</v>
      </c>
      <c r="Q10" s="54" t="s">
        <v>5</v>
      </c>
      <c r="R10" s="54" t="s">
        <v>21</v>
      </c>
      <c r="S10" s="16"/>
      <c r="T10" s="53" t="s">
        <v>9</v>
      </c>
      <c r="U10" s="54" t="s">
        <v>5</v>
      </c>
      <c r="V10" s="54" t="s">
        <v>6</v>
      </c>
      <c r="W10" s="16"/>
      <c r="X10" s="53" t="s">
        <v>9</v>
      </c>
      <c r="Y10" s="54" t="s">
        <v>5</v>
      </c>
      <c r="Z10" s="54" t="s">
        <v>16</v>
      </c>
      <c r="AA10" s="16"/>
      <c r="AB10" s="41" t="s">
        <v>3</v>
      </c>
      <c r="AC10" s="42"/>
      <c r="AD10" s="41" t="s">
        <v>4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42278</v>
      </c>
      <c r="C12" s="24"/>
      <c r="D12" s="28">
        <v>41819</v>
      </c>
      <c r="E12" s="28">
        <f>D12</f>
        <v>41819</v>
      </c>
      <c r="F12" s="28">
        <f>E12+D8</f>
        <v>10088699</v>
      </c>
      <c r="G12" s="24"/>
      <c r="H12" s="28">
        <v>113</v>
      </c>
      <c r="I12" s="28">
        <f>H12</f>
        <v>113</v>
      </c>
      <c r="J12" s="28">
        <f>I12+H8</f>
        <v>188846</v>
      </c>
      <c r="K12" s="24"/>
      <c r="L12" s="28">
        <f>H12+D12</f>
        <v>41932</v>
      </c>
      <c r="M12" s="28">
        <f>I12+E12</f>
        <v>41932</v>
      </c>
      <c r="N12" s="28">
        <f>J12+F12</f>
        <v>10277545</v>
      </c>
      <c r="O12" s="24"/>
      <c r="P12" s="26">
        <v>41527</v>
      </c>
      <c r="Q12" s="28">
        <f>P12</f>
        <v>41527</v>
      </c>
      <c r="R12" s="28">
        <f>Q12+P8</f>
        <v>9512698</v>
      </c>
      <c r="S12" s="9"/>
      <c r="T12" s="28">
        <v>1299</v>
      </c>
      <c r="U12" s="28">
        <f>T12</f>
        <v>1299</v>
      </c>
      <c r="V12" s="28">
        <f>U12+T8</f>
        <v>237321</v>
      </c>
      <c r="W12" s="9"/>
      <c r="X12" s="28">
        <f>T12+P12</f>
        <v>42826</v>
      </c>
      <c r="Y12" s="28">
        <f>U12+Q12</f>
        <v>42826</v>
      </c>
      <c r="Z12" s="28">
        <f>X8+X12</f>
        <v>9750019</v>
      </c>
      <c r="AA12" s="9"/>
      <c r="AB12" s="28">
        <f>IF(Y12="","",(Y12-M12))</f>
        <v>894</v>
      </c>
      <c r="AC12" s="28">
        <f>IF(Y12="","",((AB12/M12)*100))</f>
        <v>2.132023275779834</v>
      </c>
      <c r="AD12" s="28">
        <f>IF(Z12="","",(Z12-N12))</f>
        <v>-527526</v>
      </c>
      <c r="AE12" s="28">
        <f>AD12/N12*100</f>
        <v>-5.132801656426705</v>
      </c>
      <c r="AF12" s="21"/>
      <c r="AG12" s="21"/>
    </row>
    <row r="13" spans="2:33" s="19" customFormat="1" ht="27.75" customHeight="1">
      <c r="B13" s="23">
        <v>42279</v>
      </c>
      <c r="C13" s="24"/>
      <c r="D13" s="28">
        <v>43030</v>
      </c>
      <c r="E13" s="28">
        <f>E12+D13</f>
        <v>84849</v>
      </c>
      <c r="F13" s="28">
        <f>F12+D13</f>
        <v>10131729</v>
      </c>
      <c r="G13" s="24"/>
      <c r="H13" s="28">
        <v>956</v>
      </c>
      <c r="I13" s="28">
        <f>I12+H13</f>
        <v>1069</v>
      </c>
      <c r="J13" s="28">
        <f>J12+H13</f>
        <v>189802</v>
      </c>
      <c r="K13" s="24"/>
      <c r="L13" s="28">
        <f aca="true" t="shared" si="0" ref="L13:L42">H13+D13</f>
        <v>43986</v>
      </c>
      <c r="M13" s="28">
        <f aca="true" t="shared" si="1" ref="M13:M42">I13+E13</f>
        <v>85918</v>
      </c>
      <c r="N13" s="28">
        <f>J13+F13</f>
        <v>10321531</v>
      </c>
      <c r="O13" s="24"/>
      <c r="P13" s="26">
        <v>44290</v>
      </c>
      <c r="Q13" s="28">
        <f>IF(P13="","",(Q12+P13))</f>
        <v>85817</v>
      </c>
      <c r="R13" s="28">
        <f>IF(P13="","",(R12+P13))</f>
        <v>9556988</v>
      </c>
      <c r="S13" s="9"/>
      <c r="T13" s="28">
        <v>1483</v>
      </c>
      <c r="U13" s="28">
        <f aca="true" t="shared" si="2" ref="U13:U42">IF(T13="","",(U12+T13))</f>
        <v>2782</v>
      </c>
      <c r="V13" s="28">
        <f>IF(T13="","",(V12+T13))</f>
        <v>238804</v>
      </c>
      <c r="W13" s="9"/>
      <c r="X13" s="28">
        <f>IF(P13=0," ",(T13+P13))</f>
        <v>45773</v>
      </c>
      <c r="Y13" s="28">
        <f>IF(Q13="","",(U13+Q13))</f>
        <v>88599</v>
      </c>
      <c r="Z13" s="28">
        <f>IF(R13="","",(V13+R13))</f>
        <v>9795792</v>
      </c>
      <c r="AA13" s="9"/>
      <c r="AB13" s="28">
        <f aca="true" t="shared" si="3" ref="AB13:AB42">IF(Y13="","",(Y13-M13))</f>
        <v>2681</v>
      </c>
      <c r="AC13" s="28">
        <f aca="true" t="shared" si="4" ref="AC13:AC42">IF(Y13="","",((AB13/M13)*100))</f>
        <v>3.1204171419260227</v>
      </c>
      <c r="AD13" s="28">
        <f aca="true" t="shared" si="5" ref="AD13:AD42">IF(Z13="","",(Z13-N13))</f>
        <v>-525739</v>
      </c>
      <c r="AE13" s="28">
        <f aca="true" t="shared" si="6" ref="AE13:AE42">IF(AD13="","",((AD13/N13)*100))</f>
        <v>-5.09361450350728</v>
      </c>
      <c r="AF13" s="21"/>
      <c r="AG13" s="21"/>
    </row>
    <row r="14" spans="2:33" s="19" customFormat="1" ht="27.75" customHeight="1">
      <c r="B14" s="23">
        <v>42280</v>
      </c>
      <c r="C14" s="24"/>
      <c r="D14" s="28">
        <v>48574</v>
      </c>
      <c r="E14" s="28">
        <f aca="true" t="shared" si="7" ref="E14:E42">E13+D14</f>
        <v>133423</v>
      </c>
      <c r="F14" s="28">
        <f aca="true" t="shared" si="8" ref="F14:F42">F13+D14</f>
        <v>10180303</v>
      </c>
      <c r="G14" s="24"/>
      <c r="H14" s="28">
        <v>1274</v>
      </c>
      <c r="I14" s="28">
        <f aca="true" t="shared" si="9" ref="I14:I42">I13+H14</f>
        <v>2343</v>
      </c>
      <c r="J14" s="28">
        <f aca="true" t="shared" si="10" ref="J14:J42">J13+H14</f>
        <v>191076</v>
      </c>
      <c r="K14" s="24"/>
      <c r="L14" s="28">
        <f t="shared" si="0"/>
        <v>49848</v>
      </c>
      <c r="M14" s="28">
        <f t="shared" si="1"/>
        <v>135766</v>
      </c>
      <c r="N14" s="28">
        <f>J14+F14</f>
        <v>10371379</v>
      </c>
      <c r="O14" s="24"/>
      <c r="P14" s="26">
        <v>60389</v>
      </c>
      <c r="Q14" s="28">
        <f aca="true" t="shared" si="11" ref="Q14:Q42">IF(P14="","",(Q13+P14))</f>
        <v>146206</v>
      </c>
      <c r="R14" s="28">
        <f aca="true" t="shared" si="12" ref="R14:R30">IF(P14="","",(R13+P14))</f>
        <v>9617377</v>
      </c>
      <c r="S14" s="9"/>
      <c r="T14" s="28">
        <v>1235</v>
      </c>
      <c r="U14" s="28">
        <f t="shared" si="2"/>
        <v>4017</v>
      </c>
      <c r="V14" s="28">
        <f aca="true" t="shared" si="13" ref="V14:V30">IF(T14="","",(V13+T14))</f>
        <v>240039</v>
      </c>
      <c r="W14" s="9"/>
      <c r="X14" s="28">
        <f aca="true" t="shared" si="14" ref="X14:X42">IF(P14=0," ",(T14+P14))</f>
        <v>61624</v>
      </c>
      <c r="Y14" s="28">
        <f aca="true" t="shared" si="15" ref="Y14:Y30">IF(Q14="","",(U14+Q14))</f>
        <v>150223</v>
      </c>
      <c r="Z14" s="28">
        <f aca="true" t="shared" si="16" ref="Z14:Z30">IF(R14="","",(V14+R14))</f>
        <v>9857416</v>
      </c>
      <c r="AA14" s="9"/>
      <c r="AB14" s="28">
        <f t="shared" si="3"/>
        <v>14457</v>
      </c>
      <c r="AC14" s="28">
        <f t="shared" si="4"/>
        <v>10.648468688773331</v>
      </c>
      <c r="AD14" s="28">
        <f t="shared" si="5"/>
        <v>-513963</v>
      </c>
      <c r="AE14" s="28">
        <f t="shared" si="6"/>
        <v>-4.955589801510484</v>
      </c>
      <c r="AF14" s="21"/>
      <c r="AG14" s="21"/>
    </row>
    <row r="15" spans="2:33" s="19" customFormat="1" ht="27.75" customHeight="1">
      <c r="B15" s="23">
        <v>42281</v>
      </c>
      <c r="C15" s="24"/>
      <c r="D15" s="28">
        <v>62648</v>
      </c>
      <c r="E15" s="28">
        <f t="shared" si="7"/>
        <v>196071</v>
      </c>
      <c r="F15" s="28">
        <f t="shared" si="8"/>
        <v>10242951</v>
      </c>
      <c r="G15" s="24"/>
      <c r="H15" s="28">
        <v>1611</v>
      </c>
      <c r="I15" s="28">
        <f t="shared" si="9"/>
        <v>3954</v>
      </c>
      <c r="J15" s="28">
        <f t="shared" si="10"/>
        <v>192687</v>
      </c>
      <c r="K15" s="24"/>
      <c r="L15" s="28">
        <f t="shared" si="0"/>
        <v>64259</v>
      </c>
      <c r="M15" s="28">
        <f t="shared" si="1"/>
        <v>200025</v>
      </c>
      <c r="N15" s="28">
        <f>J15+F15</f>
        <v>10435638</v>
      </c>
      <c r="O15" s="24"/>
      <c r="P15" s="26">
        <v>56643</v>
      </c>
      <c r="Q15" s="28">
        <f t="shared" si="11"/>
        <v>202849</v>
      </c>
      <c r="R15" s="28">
        <f t="shared" si="12"/>
        <v>9674020</v>
      </c>
      <c r="S15" s="9"/>
      <c r="T15" s="28">
        <v>1069</v>
      </c>
      <c r="U15" s="28">
        <f t="shared" si="2"/>
        <v>5086</v>
      </c>
      <c r="V15" s="28">
        <f t="shared" si="13"/>
        <v>241108</v>
      </c>
      <c r="W15" s="9"/>
      <c r="X15" s="28">
        <f t="shared" si="14"/>
        <v>57712</v>
      </c>
      <c r="Y15" s="28">
        <f t="shared" si="15"/>
        <v>207935</v>
      </c>
      <c r="Z15" s="28">
        <f t="shared" si="16"/>
        <v>9915128</v>
      </c>
      <c r="AA15" s="9"/>
      <c r="AB15" s="28">
        <f>IF(Y15="","",(Y15-M15))</f>
        <v>7910</v>
      </c>
      <c r="AC15" s="28">
        <f t="shared" si="4"/>
        <v>3.954505686789151</v>
      </c>
      <c r="AD15" s="28">
        <f t="shared" si="5"/>
        <v>-520510</v>
      </c>
      <c r="AE15" s="28">
        <f t="shared" si="6"/>
        <v>-4.9878119574481214</v>
      </c>
      <c r="AF15" s="21"/>
      <c r="AG15" s="21"/>
    </row>
    <row r="16" spans="2:33" s="19" customFormat="1" ht="27.75" customHeight="1">
      <c r="B16" s="23">
        <v>42282</v>
      </c>
      <c r="C16" s="24"/>
      <c r="D16" s="28">
        <v>54838</v>
      </c>
      <c r="E16" s="28">
        <f t="shared" si="7"/>
        <v>250909</v>
      </c>
      <c r="F16" s="28">
        <f t="shared" si="8"/>
        <v>10297789</v>
      </c>
      <c r="G16" s="24"/>
      <c r="H16" s="28">
        <v>805</v>
      </c>
      <c r="I16" s="28">
        <f t="shared" si="9"/>
        <v>4759</v>
      </c>
      <c r="J16" s="28">
        <f t="shared" si="10"/>
        <v>193492</v>
      </c>
      <c r="K16" s="24"/>
      <c r="L16" s="28">
        <f t="shared" si="0"/>
        <v>55643</v>
      </c>
      <c r="M16" s="28">
        <f t="shared" si="1"/>
        <v>255668</v>
      </c>
      <c r="N16" s="28">
        <f>J16+F16</f>
        <v>10491281</v>
      </c>
      <c r="O16" s="24"/>
      <c r="P16" s="26">
        <v>38917</v>
      </c>
      <c r="Q16" s="28">
        <f t="shared" si="11"/>
        <v>241766</v>
      </c>
      <c r="R16" s="28">
        <f t="shared" si="12"/>
        <v>9712937</v>
      </c>
      <c r="S16" s="9"/>
      <c r="T16" s="28">
        <v>1109</v>
      </c>
      <c r="U16" s="28">
        <f t="shared" si="2"/>
        <v>6195</v>
      </c>
      <c r="V16" s="28">
        <f t="shared" si="13"/>
        <v>242217</v>
      </c>
      <c r="W16" s="9"/>
      <c r="X16" s="28">
        <f t="shared" si="14"/>
        <v>40026</v>
      </c>
      <c r="Y16" s="28">
        <f t="shared" si="15"/>
        <v>247961</v>
      </c>
      <c r="Z16" s="28">
        <f t="shared" si="16"/>
        <v>9955154</v>
      </c>
      <c r="AA16" s="9"/>
      <c r="AB16" s="28">
        <f t="shared" si="3"/>
        <v>-7707</v>
      </c>
      <c r="AC16" s="28">
        <f t="shared" si="4"/>
        <v>-3.0144562479465558</v>
      </c>
      <c r="AD16" s="28">
        <f t="shared" si="5"/>
        <v>-536127</v>
      </c>
      <c r="AE16" s="28">
        <f t="shared" si="6"/>
        <v>-5.110214853648473</v>
      </c>
      <c r="AF16" s="21"/>
      <c r="AG16" s="20"/>
    </row>
    <row r="17" spans="2:33" s="19" customFormat="1" ht="27.75" customHeight="1">
      <c r="B17" s="23">
        <v>42283</v>
      </c>
      <c r="C17" s="24"/>
      <c r="D17" s="28">
        <v>36270</v>
      </c>
      <c r="E17" s="28">
        <f t="shared" si="7"/>
        <v>287179</v>
      </c>
      <c r="F17" s="28">
        <f t="shared" si="8"/>
        <v>10334059</v>
      </c>
      <c r="G17" s="24"/>
      <c r="H17" s="28">
        <v>1255</v>
      </c>
      <c r="I17" s="28">
        <f t="shared" si="9"/>
        <v>6014</v>
      </c>
      <c r="J17" s="28">
        <f t="shared" si="10"/>
        <v>194747</v>
      </c>
      <c r="K17" s="24"/>
      <c r="L17" s="28">
        <f t="shared" si="0"/>
        <v>37525</v>
      </c>
      <c r="M17" s="28">
        <f t="shared" si="1"/>
        <v>293193</v>
      </c>
      <c r="N17" s="28">
        <f aca="true" t="shared" si="17" ref="N17:N42">J17+F17</f>
        <v>10528806</v>
      </c>
      <c r="O17" s="24"/>
      <c r="P17" s="26">
        <v>38188</v>
      </c>
      <c r="Q17" s="28">
        <f t="shared" si="11"/>
        <v>279954</v>
      </c>
      <c r="R17" s="28">
        <f t="shared" si="12"/>
        <v>9751125</v>
      </c>
      <c r="S17" s="9"/>
      <c r="T17" s="28">
        <v>885</v>
      </c>
      <c r="U17" s="28">
        <f t="shared" si="2"/>
        <v>7080</v>
      </c>
      <c r="V17" s="28">
        <f t="shared" si="13"/>
        <v>243102</v>
      </c>
      <c r="W17" s="9"/>
      <c r="X17" s="28">
        <f t="shared" si="14"/>
        <v>39073</v>
      </c>
      <c r="Y17" s="28">
        <f t="shared" si="15"/>
        <v>287034</v>
      </c>
      <c r="Z17" s="28">
        <f t="shared" si="16"/>
        <v>9994227</v>
      </c>
      <c r="AA17" s="9"/>
      <c r="AB17" s="28">
        <f t="shared" si="3"/>
        <v>-6159</v>
      </c>
      <c r="AC17" s="28">
        <f t="shared" si="4"/>
        <v>-2.1006640676960227</v>
      </c>
      <c r="AD17" s="28">
        <f t="shared" si="5"/>
        <v>-534579</v>
      </c>
      <c r="AE17" s="28">
        <f t="shared" si="6"/>
        <v>-5.077299363289627</v>
      </c>
      <c r="AF17" s="21"/>
      <c r="AG17" s="20"/>
    </row>
    <row r="18" spans="2:33" s="19" customFormat="1" ht="27.75" customHeight="1">
      <c r="B18" s="23">
        <v>42284</v>
      </c>
      <c r="C18" s="24"/>
      <c r="D18" s="28">
        <v>42259</v>
      </c>
      <c r="E18" s="28">
        <f t="shared" si="7"/>
        <v>329438</v>
      </c>
      <c r="F18" s="28">
        <f t="shared" si="8"/>
        <v>10376318</v>
      </c>
      <c r="G18" s="24"/>
      <c r="H18" s="28">
        <v>457</v>
      </c>
      <c r="I18" s="28">
        <f t="shared" si="9"/>
        <v>6471</v>
      </c>
      <c r="J18" s="28">
        <f t="shared" si="10"/>
        <v>195204</v>
      </c>
      <c r="K18" s="24"/>
      <c r="L18" s="28">
        <f t="shared" si="0"/>
        <v>42716</v>
      </c>
      <c r="M18" s="28">
        <f t="shared" si="1"/>
        <v>335909</v>
      </c>
      <c r="N18" s="28">
        <f t="shared" si="17"/>
        <v>10571522</v>
      </c>
      <c r="O18" s="24"/>
      <c r="P18" s="26">
        <v>39976</v>
      </c>
      <c r="Q18" s="28">
        <f t="shared" si="11"/>
        <v>319930</v>
      </c>
      <c r="R18" s="28">
        <f t="shared" si="12"/>
        <v>9791101</v>
      </c>
      <c r="S18" s="9"/>
      <c r="T18" s="28">
        <v>914</v>
      </c>
      <c r="U18" s="28">
        <f t="shared" si="2"/>
        <v>7994</v>
      </c>
      <c r="V18" s="28">
        <f t="shared" si="13"/>
        <v>244016</v>
      </c>
      <c r="W18" s="9"/>
      <c r="X18" s="28">
        <f t="shared" si="14"/>
        <v>40890</v>
      </c>
      <c r="Y18" s="28">
        <f t="shared" si="15"/>
        <v>327924</v>
      </c>
      <c r="Z18" s="28">
        <f t="shared" si="16"/>
        <v>10035117</v>
      </c>
      <c r="AA18" s="9"/>
      <c r="AB18" s="28">
        <f t="shared" si="3"/>
        <v>-7985</v>
      </c>
      <c r="AC18" s="28">
        <f t="shared" si="4"/>
        <v>-2.377131901794831</v>
      </c>
      <c r="AD18" s="28">
        <f t="shared" si="5"/>
        <v>-536405</v>
      </c>
      <c r="AE18" s="28">
        <f t="shared" si="6"/>
        <v>-5.074056507662757</v>
      </c>
      <c r="AF18" s="21"/>
      <c r="AG18" s="21"/>
    </row>
    <row r="19" spans="2:33" s="19" customFormat="1" ht="27.75" customHeight="1">
      <c r="B19" s="23">
        <v>42285</v>
      </c>
      <c r="C19" s="24"/>
      <c r="D19" s="28">
        <v>36178</v>
      </c>
      <c r="E19" s="28">
        <f t="shared" si="7"/>
        <v>365616</v>
      </c>
      <c r="F19" s="28">
        <f t="shared" si="8"/>
        <v>10412496</v>
      </c>
      <c r="G19" s="24"/>
      <c r="H19" s="28">
        <v>0</v>
      </c>
      <c r="I19" s="28">
        <f t="shared" si="9"/>
        <v>6471</v>
      </c>
      <c r="J19" s="28">
        <f t="shared" si="10"/>
        <v>195204</v>
      </c>
      <c r="K19" s="24"/>
      <c r="L19" s="28">
        <f t="shared" si="0"/>
        <v>36178</v>
      </c>
      <c r="M19" s="28">
        <f t="shared" si="1"/>
        <v>372087</v>
      </c>
      <c r="N19" s="28">
        <f t="shared" si="17"/>
        <v>10607700</v>
      </c>
      <c r="O19" s="24"/>
      <c r="P19" s="26">
        <v>35902</v>
      </c>
      <c r="Q19" s="28">
        <f t="shared" si="11"/>
        <v>355832</v>
      </c>
      <c r="R19" s="28">
        <f t="shared" si="12"/>
        <v>9827003</v>
      </c>
      <c r="S19" s="9"/>
      <c r="T19" s="28">
        <v>1183</v>
      </c>
      <c r="U19" s="28">
        <f t="shared" si="2"/>
        <v>9177</v>
      </c>
      <c r="V19" s="28">
        <f t="shared" si="13"/>
        <v>245199</v>
      </c>
      <c r="W19" s="9"/>
      <c r="X19" s="28">
        <f t="shared" si="14"/>
        <v>37085</v>
      </c>
      <c r="Y19" s="28">
        <f t="shared" si="15"/>
        <v>365009</v>
      </c>
      <c r="Z19" s="28">
        <f t="shared" si="16"/>
        <v>10072202</v>
      </c>
      <c r="AA19" s="9"/>
      <c r="AB19" s="28">
        <f t="shared" si="3"/>
        <v>-7078</v>
      </c>
      <c r="AC19" s="28">
        <f t="shared" si="4"/>
        <v>-1.9022432925632982</v>
      </c>
      <c r="AD19" s="28">
        <f t="shared" si="5"/>
        <v>-535498</v>
      </c>
      <c r="AE19" s="28">
        <f t="shared" si="6"/>
        <v>-5.048200835242324</v>
      </c>
      <c r="AF19" s="21"/>
      <c r="AG19" s="21"/>
    </row>
    <row r="20" spans="2:33" s="19" customFormat="1" ht="27.75" customHeight="1">
      <c r="B20" s="23">
        <v>42286</v>
      </c>
      <c r="C20" s="24"/>
      <c r="D20" s="28">
        <v>33847</v>
      </c>
      <c r="E20" s="28">
        <f t="shared" si="7"/>
        <v>399463</v>
      </c>
      <c r="F20" s="28">
        <f t="shared" si="8"/>
        <v>10446343</v>
      </c>
      <c r="G20" s="24"/>
      <c r="H20" s="28">
        <v>948</v>
      </c>
      <c r="I20" s="28">
        <f t="shared" si="9"/>
        <v>7419</v>
      </c>
      <c r="J20" s="28">
        <f t="shared" si="10"/>
        <v>196152</v>
      </c>
      <c r="K20" s="24"/>
      <c r="L20" s="28">
        <f t="shared" si="0"/>
        <v>34795</v>
      </c>
      <c r="M20" s="28">
        <f t="shared" si="1"/>
        <v>406882</v>
      </c>
      <c r="N20" s="28">
        <f t="shared" si="17"/>
        <v>10642495</v>
      </c>
      <c r="O20" s="24"/>
      <c r="P20" s="26">
        <v>35565</v>
      </c>
      <c r="Q20" s="28">
        <f t="shared" si="11"/>
        <v>391397</v>
      </c>
      <c r="R20" s="28">
        <f t="shared" si="12"/>
        <v>9862568</v>
      </c>
      <c r="S20" s="9"/>
      <c r="T20" s="28">
        <v>1378</v>
      </c>
      <c r="U20" s="28">
        <f t="shared" si="2"/>
        <v>10555</v>
      </c>
      <c r="V20" s="28">
        <f t="shared" si="13"/>
        <v>246577</v>
      </c>
      <c r="W20" s="9"/>
      <c r="X20" s="28">
        <f t="shared" si="14"/>
        <v>36943</v>
      </c>
      <c r="Y20" s="28">
        <f t="shared" si="15"/>
        <v>401952</v>
      </c>
      <c r="Z20" s="28">
        <f t="shared" si="16"/>
        <v>10109145</v>
      </c>
      <c r="AA20" s="9"/>
      <c r="AB20" s="28">
        <f t="shared" si="3"/>
        <v>-4930</v>
      </c>
      <c r="AC20" s="28">
        <f t="shared" si="4"/>
        <v>-1.2116535015065795</v>
      </c>
      <c r="AD20" s="28">
        <f t="shared" si="5"/>
        <v>-533350</v>
      </c>
      <c r="AE20" s="28">
        <f t="shared" si="6"/>
        <v>-5.0115128078519176</v>
      </c>
      <c r="AF20" s="21"/>
      <c r="AG20" s="21"/>
    </row>
    <row r="21" spans="2:33" s="19" customFormat="1" ht="27.75" customHeight="1">
      <c r="B21" s="23">
        <v>42287</v>
      </c>
      <c r="C21" s="24"/>
      <c r="D21" s="28">
        <v>36457</v>
      </c>
      <c r="E21" s="28">
        <f t="shared" si="7"/>
        <v>435920</v>
      </c>
      <c r="F21" s="28">
        <f t="shared" si="8"/>
        <v>10482800</v>
      </c>
      <c r="G21" s="24"/>
      <c r="H21" s="28">
        <v>986</v>
      </c>
      <c r="I21" s="28">
        <f t="shared" si="9"/>
        <v>8405</v>
      </c>
      <c r="J21" s="28">
        <f t="shared" si="10"/>
        <v>197138</v>
      </c>
      <c r="K21" s="24"/>
      <c r="L21" s="28">
        <f t="shared" si="0"/>
        <v>37443</v>
      </c>
      <c r="M21" s="28">
        <f t="shared" si="1"/>
        <v>444325</v>
      </c>
      <c r="N21" s="28">
        <f t="shared" si="17"/>
        <v>10679938</v>
      </c>
      <c r="O21" s="24"/>
      <c r="P21" s="26">
        <v>49535</v>
      </c>
      <c r="Q21" s="28">
        <f t="shared" si="11"/>
        <v>440932</v>
      </c>
      <c r="R21" s="28">
        <f t="shared" si="12"/>
        <v>9912103</v>
      </c>
      <c r="S21" s="9"/>
      <c r="T21" s="28">
        <v>1313</v>
      </c>
      <c r="U21" s="28">
        <f t="shared" si="2"/>
        <v>11868</v>
      </c>
      <c r="V21" s="28">
        <f t="shared" si="13"/>
        <v>247890</v>
      </c>
      <c r="W21" s="9"/>
      <c r="X21" s="28">
        <f t="shared" si="14"/>
        <v>50848</v>
      </c>
      <c r="Y21" s="28">
        <f t="shared" si="15"/>
        <v>452800</v>
      </c>
      <c r="Z21" s="28">
        <f t="shared" si="16"/>
        <v>10159993</v>
      </c>
      <c r="AA21" s="9"/>
      <c r="AB21" s="28">
        <f t="shared" si="3"/>
        <v>8475</v>
      </c>
      <c r="AC21" s="28">
        <f t="shared" si="4"/>
        <v>1.9073876104203005</v>
      </c>
      <c r="AD21" s="28">
        <f t="shared" si="5"/>
        <v>-519945</v>
      </c>
      <c r="AE21" s="28">
        <f t="shared" si="6"/>
        <v>-4.868427138809233</v>
      </c>
      <c r="AF21" s="21"/>
      <c r="AG21" s="21"/>
    </row>
    <row r="22" spans="2:33" s="19" customFormat="1" ht="27.75" customHeight="1">
      <c r="B22" s="23">
        <v>42288</v>
      </c>
      <c r="C22" s="24"/>
      <c r="D22" s="28">
        <v>52971</v>
      </c>
      <c r="E22" s="28">
        <f t="shared" si="7"/>
        <v>488891</v>
      </c>
      <c r="F22" s="28">
        <f t="shared" si="8"/>
        <v>10535771</v>
      </c>
      <c r="G22" s="24"/>
      <c r="H22" s="28">
        <v>1195</v>
      </c>
      <c r="I22" s="28">
        <f t="shared" si="9"/>
        <v>9600</v>
      </c>
      <c r="J22" s="28">
        <f t="shared" si="10"/>
        <v>198333</v>
      </c>
      <c r="K22" s="24"/>
      <c r="L22" s="28">
        <f t="shared" si="0"/>
        <v>54166</v>
      </c>
      <c r="M22" s="28">
        <f t="shared" si="1"/>
        <v>498491</v>
      </c>
      <c r="N22" s="28">
        <f t="shared" si="17"/>
        <v>10734104</v>
      </c>
      <c r="O22" s="24"/>
      <c r="P22" s="26">
        <v>44879</v>
      </c>
      <c r="Q22" s="28">
        <f t="shared" si="11"/>
        <v>485811</v>
      </c>
      <c r="R22" s="28">
        <f t="shared" si="12"/>
        <v>9956982</v>
      </c>
      <c r="S22" s="9"/>
      <c r="T22" s="28">
        <v>983</v>
      </c>
      <c r="U22" s="28">
        <f t="shared" si="2"/>
        <v>12851</v>
      </c>
      <c r="V22" s="28">
        <f t="shared" si="13"/>
        <v>248873</v>
      </c>
      <c r="W22" s="9"/>
      <c r="X22" s="28">
        <f t="shared" si="14"/>
        <v>45862</v>
      </c>
      <c r="Y22" s="28">
        <f t="shared" si="15"/>
        <v>498662</v>
      </c>
      <c r="Z22" s="28">
        <f t="shared" si="16"/>
        <v>10205855</v>
      </c>
      <c r="AA22" s="9"/>
      <c r="AB22" s="28">
        <f t="shared" si="3"/>
        <v>171</v>
      </c>
      <c r="AC22" s="28">
        <f t="shared" si="4"/>
        <v>0.0343035280476478</v>
      </c>
      <c r="AD22" s="28">
        <f t="shared" si="5"/>
        <v>-528249</v>
      </c>
      <c r="AE22" s="28">
        <f t="shared" si="6"/>
        <v>-4.921221184367135</v>
      </c>
      <c r="AF22" s="21"/>
      <c r="AG22" s="21"/>
    </row>
    <row r="23" spans="2:33" s="19" customFormat="1" ht="27.75" customHeight="1">
      <c r="B23" s="23">
        <v>42289</v>
      </c>
      <c r="C23" s="24"/>
      <c r="D23" s="28">
        <v>47263</v>
      </c>
      <c r="E23" s="28">
        <f t="shared" si="7"/>
        <v>536154</v>
      </c>
      <c r="F23" s="28">
        <f t="shared" si="8"/>
        <v>10583034</v>
      </c>
      <c r="G23" s="24"/>
      <c r="H23" s="28">
        <v>759</v>
      </c>
      <c r="I23" s="28">
        <f t="shared" si="9"/>
        <v>10359</v>
      </c>
      <c r="J23" s="28">
        <f t="shared" si="10"/>
        <v>199092</v>
      </c>
      <c r="K23" s="24"/>
      <c r="L23" s="28">
        <f t="shared" si="0"/>
        <v>48022</v>
      </c>
      <c r="M23" s="28">
        <f t="shared" si="1"/>
        <v>546513</v>
      </c>
      <c r="N23" s="28">
        <f t="shared" si="17"/>
        <v>10782126</v>
      </c>
      <c r="O23" s="24"/>
      <c r="P23" s="26">
        <v>30889</v>
      </c>
      <c r="Q23" s="28">
        <f t="shared" si="11"/>
        <v>516700</v>
      </c>
      <c r="R23" s="28">
        <f t="shared" si="12"/>
        <v>9987871</v>
      </c>
      <c r="S23" s="9"/>
      <c r="T23" s="28">
        <v>1065</v>
      </c>
      <c r="U23" s="28">
        <f t="shared" si="2"/>
        <v>13916</v>
      </c>
      <c r="V23" s="28">
        <f t="shared" si="13"/>
        <v>249938</v>
      </c>
      <c r="W23" s="9"/>
      <c r="X23" s="28">
        <f t="shared" si="14"/>
        <v>31954</v>
      </c>
      <c r="Y23" s="28">
        <f t="shared" si="15"/>
        <v>530616</v>
      </c>
      <c r="Z23" s="28">
        <f t="shared" si="16"/>
        <v>10237809</v>
      </c>
      <c r="AA23" s="9"/>
      <c r="AB23" s="28">
        <f t="shared" si="3"/>
        <v>-15897</v>
      </c>
      <c r="AC23" s="28">
        <f t="shared" si="4"/>
        <v>-2.9088054629990503</v>
      </c>
      <c r="AD23" s="28">
        <f t="shared" si="5"/>
        <v>-544317</v>
      </c>
      <c r="AE23" s="28">
        <f t="shared" si="6"/>
        <v>-5.048327203744419</v>
      </c>
      <c r="AF23" s="21"/>
      <c r="AG23" s="21"/>
    </row>
    <row r="24" spans="2:33" s="19" customFormat="1" ht="27.75" customHeight="1">
      <c r="B24" s="23">
        <v>42290</v>
      </c>
      <c r="C24" s="24"/>
      <c r="D24" s="28">
        <v>29393</v>
      </c>
      <c r="E24" s="28">
        <f t="shared" si="7"/>
        <v>565547</v>
      </c>
      <c r="F24" s="28">
        <f t="shared" si="8"/>
        <v>10612427</v>
      </c>
      <c r="G24" s="24"/>
      <c r="H24" s="28">
        <v>1374</v>
      </c>
      <c r="I24" s="28">
        <f t="shared" si="9"/>
        <v>11733</v>
      </c>
      <c r="J24" s="28">
        <f t="shared" si="10"/>
        <v>200466</v>
      </c>
      <c r="K24" s="24"/>
      <c r="L24" s="28">
        <f t="shared" si="0"/>
        <v>30767</v>
      </c>
      <c r="M24" s="28">
        <f t="shared" si="1"/>
        <v>577280</v>
      </c>
      <c r="N24" s="28">
        <f t="shared" si="17"/>
        <v>10812893</v>
      </c>
      <c r="O24" s="24"/>
      <c r="P24" s="26">
        <v>28429</v>
      </c>
      <c r="Q24" s="28">
        <f t="shared" si="11"/>
        <v>545129</v>
      </c>
      <c r="R24" s="28">
        <f t="shared" si="12"/>
        <v>10016300</v>
      </c>
      <c r="S24" s="9"/>
      <c r="T24" s="28">
        <v>907</v>
      </c>
      <c r="U24" s="28">
        <f t="shared" si="2"/>
        <v>14823</v>
      </c>
      <c r="V24" s="28">
        <f t="shared" si="13"/>
        <v>250845</v>
      </c>
      <c r="W24" s="9"/>
      <c r="X24" s="28">
        <f t="shared" si="14"/>
        <v>29336</v>
      </c>
      <c r="Y24" s="28">
        <f t="shared" si="15"/>
        <v>559952</v>
      </c>
      <c r="Z24" s="28">
        <f t="shared" si="16"/>
        <v>10267145</v>
      </c>
      <c r="AA24" s="9"/>
      <c r="AB24" s="28">
        <f t="shared" si="3"/>
        <v>-17328</v>
      </c>
      <c r="AC24" s="28">
        <f t="shared" si="4"/>
        <v>-3.0016629711751666</v>
      </c>
      <c r="AD24" s="28">
        <f t="shared" si="5"/>
        <v>-545748</v>
      </c>
      <c r="AE24" s="28">
        <f t="shared" si="6"/>
        <v>-5.047196897259595</v>
      </c>
      <c r="AF24" s="21"/>
      <c r="AG24" s="21"/>
    </row>
    <row r="25" spans="2:33" s="19" customFormat="1" ht="27.75" customHeight="1">
      <c r="B25" s="23">
        <v>42291</v>
      </c>
      <c r="C25" s="24"/>
      <c r="D25" s="28">
        <v>31574</v>
      </c>
      <c r="E25" s="28">
        <f t="shared" si="7"/>
        <v>597121</v>
      </c>
      <c r="F25" s="28">
        <f t="shared" si="8"/>
        <v>10644001</v>
      </c>
      <c r="G25" s="24"/>
      <c r="H25" s="28">
        <v>515</v>
      </c>
      <c r="I25" s="28">
        <f t="shared" si="9"/>
        <v>12248</v>
      </c>
      <c r="J25" s="28">
        <f t="shared" si="10"/>
        <v>200981</v>
      </c>
      <c r="K25" s="24"/>
      <c r="L25" s="28">
        <f t="shared" si="0"/>
        <v>32089</v>
      </c>
      <c r="M25" s="28">
        <f t="shared" si="1"/>
        <v>609369</v>
      </c>
      <c r="N25" s="28">
        <f t="shared" si="17"/>
        <v>10844982</v>
      </c>
      <c r="O25" s="24"/>
      <c r="P25" s="26">
        <v>29030</v>
      </c>
      <c r="Q25" s="28">
        <f t="shared" si="11"/>
        <v>574159</v>
      </c>
      <c r="R25" s="28">
        <f t="shared" si="12"/>
        <v>10045330</v>
      </c>
      <c r="S25" s="9"/>
      <c r="T25" s="28">
        <v>675</v>
      </c>
      <c r="U25" s="28">
        <f t="shared" si="2"/>
        <v>15498</v>
      </c>
      <c r="V25" s="28">
        <f t="shared" si="13"/>
        <v>251520</v>
      </c>
      <c r="W25" s="9"/>
      <c r="X25" s="28">
        <f t="shared" si="14"/>
        <v>29705</v>
      </c>
      <c r="Y25" s="28">
        <f t="shared" si="15"/>
        <v>589657</v>
      </c>
      <c r="Z25" s="28">
        <f t="shared" si="16"/>
        <v>10296850</v>
      </c>
      <c r="AA25" s="9"/>
      <c r="AB25" s="28">
        <f t="shared" si="3"/>
        <v>-19712</v>
      </c>
      <c r="AC25" s="28">
        <f t="shared" si="4"/>
        <v>-3.2348215941408243</v>
      </c>
      <c r="AD25" s="28">
        <f t="shared" si="5"/>
        <v>-548132</v>
      </c>
      <c r="AE25" s="28">
        <f t="shared" si="6"/>
        <v>-5.054245364353763</v>
      </c>
      <c r="AF25" s="21"/>
      <c r="AG25" s="21"/>
    </row>
    <row r="26" spans="2:33" s="19" customFormat="1" ht="27.75" customHeight="1">
      <c r="B26" s="23">
        <v>42292</v>
      </c>
      <c r="C26" s="24"/>
      <c r="D26" s="28">
        <v>26489</v>
      </c>
      <c r="E26" s="28">
        <f t="shared" si="7"/>
        <v>623610</v>
      </c>
      <c r="F26" s="28">
        <f t="shared" si="8"/>
        <v>10670490</v>
      </c>
      <c r="G26" s="24"/>
      <c r="H26" s="28">
        <v>0</v>
      </c>
      <c r="I26" s="28">
        <f t="shared" si="9"/>
        <v>12248</v>
      </c>
      <c r="J26" s="28">
        <f t="shared" si="10"/>
        <v>200981</v>
      </c>
      <c r="K26" s="24"/>
      <c r="L26" s="28">
        <f t="shared" si="0"/>
        <v>26489</v>
      </c>
      <c r="M26" s="28">
        <f t="shared" si="1"/>
        <v>635858</v>
      </c>
      <c r="N26" s="28">
        <f t="shared" si="17"/>
        <v>10871471</v>
      </c>
      <c r="O26" s="24"/>
      <c r="P26" s="26">
        <v>28980</v>
      </c>
      <c r="Q26" s="28">
        <f t="shared" si="11"/>
        <v>603139</v>
      </c>
      <c r="R26" s="28">
        <f t="shared" si="12"/>
        <v>10074310</v>
      </c>
      <c r="S26" s="9"/>
      <c r="T26" s="28">
        <v>1248</v>
      </c>
      <c r="U26" s="28">
        <f t="shared" si="2"/>
        <v>16746</v>
      </c>
      <c r="V26" s="28">
        <f t="shared" si="13"/>
        <v>252768</v>
      </c>
      <c r="W26" s="9"/>
      <c r="X26" s="28">
        <f t="shared" si="14"/>
        <v>30228</v>
      </c>
      <c r="Y26" s="28">
        <f t="shared" si="15"/>
        <v>619885</v>
      </c>
      <c r="Z26" s="28">
        <f t="shared" si="16"/>
        <v>10327078</v>
      </c>
      <c r="AA26" s="9"/>
      <c r="AB26" s="28">
        <f t="shared" si="3"/>
        <v>-15973</v>
      </c>
      <c r="AC26" s="28">
        <f t="shared" si="4"/>
        <v>-2.512038851441674</v>
      </c>
      <c r="AD26" s="28">
        <f t="shared" si="5"/>
        <v>-544393</v>
      </c>
      <c r="AE26" s="28">
        <f t="shared" si="6"/>
        <v>-5.007537618414288</v>
      </c>
      <c r="AF26" s="21"/>
      <c r="AG26" s="20"/>
    </row>
    <row r="27" spans="2:33" s="19" customFormat="1" ht="27.75" customHeight="1">
      <c r="B27" s="23">
        <v>42293</v>
      </c>
      <c r="C27" s="24"/>
      <c r="D27" s="28">
        <v>29079</v>
      </c>
      <c r="E27" s="28">
        <f t="shared" si="7"/>
        <v>652689</v>
      </c>
      <c r="F27" s="28">
        <f t="shared" si="8"/>
        <v>10699569</v>
      </c>
      <c r="G27" s="24"/>
      <c r="H27" s="28">
        <v>1228</v>
      </c>
      <c r="I27" s="28">
        <f t="shared" si="9"/>
        <v>13476</v>
      </c>
      <c r="J27" s="28">
        <f t="shared" si="10"/>
        <v>202209</v>
      </c>
      <c r="K27" s="24"/>
      <c r="L27" s="28">
        <f t="shared" si="0"/>
        <v>30307</v>
      </c>
      <c r="M27" s="28">
        <f t="shared" si="1"/>
        <v>666165</v>
      </c>
      <c r="N27" s="28">
        <f t="shared" si="17"/>
        <v>10901778</v>
      </c>
      <c r="O27" s="24"/>
      <c r="P27" s="26">
        <v>37148</v>
      </c>
      <c r="Q27" s="28">
        <f t="shared" si="11"/>
        <v>640287</v>
      </c>
      <c r="R27" s="28">
        <f t="shared" si="12"/>
        <v>10111458</v>
      </c>
      <c r="S27" s="9"/>
      <c r="T27" s="28">
        <v>1258</v>
      </c>
      <c r="U27" s="28">
        <f t="shared" si="2"/>
        <v>18004</v>
      </c>
      <c r="V27" s="28">
        <f t="shared" si="13"/>
        <v>254026</v>
      </c>
      <c r="W27" s="9"/>
      <c r="X27" s="28">
        <f t="shared" si="14"/>
        <v>38406</v>
      </c>
      <c r="Y27" s="28">
        <f t="shared" si="15"/>
        <v>658291</v>
      </c>
      <c r="Z27" s="28">
        <f t="shared" si="16"/>
        <v>10365484</v>
      </c>
      <c r="AA27" s="9"/>
      <c r="AB27" s="28">
        <f t="shared" si="3"/>
        <v>-7874</v>
      </c>
      <c r="AC27" s="28">
        <f t="shared" si="4"/>
        <v>-1.1819894470589118</v>
      </c>
      <c r="AD27" s="28">
        <f t="shared" si="5"/>
        <v>-536294</v>
      </c>
      <c r="AE27" s="28">
        <f t="shared" si="6"/>
        <v>-4.919326003519793</v>
      </c>
      <c r="AF27" s="21"/>
      <c r="AG27" s="21"/>
    </row>
    <row r="28" spans="2:33" s="19" customFormat="1" ht="27.75" customHeight="1">
      <c r="B28" s="23">
        <v>42294</v>
      </c>
      <c r="C28" s="24"/>
      <c r="D28" s="28">
        <v>35451</v>
      </c>
      <c r="E28" s="28">
        <f t="shared" si="7"/>
        <v>688140</v>
      </c>
      <c r="F28" s="28">
        <f t="shared" si="8"/>
        <v>10735020</v>
      </c>
      <c r="G28" s="24"/>
      <c r="H28" s="28">
        <v>1103</v>
      </c>
      <c r="I28" s="28">
        <f t="shared" si="9"/>
        <v>14579</v>
      </c>
      <c r="J28" s="28">
        <f t="shared" si="10"/>
        <v>203312</v>
      </c>
      <c r="K28" s="24"/>
      <c r="L28" s="28">
        <f t="shared" si="0"/>
        <v>36554</v>
      </c>
      <c r="M28" s="28">
        <f t="shared" si="1"/>
        <v>702719</v>
      </c>
      <c r="N28" s="28">
        <f t="shared" si="17"/>
        <v>10938332</v>
      </c>
      <c r="O28" s="24"/>
      <c r="P28" s="26">
        <v>49253</v>
      </c>
      <c r="Q28" s="28">
        <f t="shared" si="11"/>
        <v>689540</v>
      </c>
      <c r="R28" s="28">
        <f t="shared" si="12"/>
        <v>10160711</v>
      </c>
      <c r="S28" s="9"/>
      <c r="T28" s="28">
        <v>845</v>
      </c>
      <c r="U28" s="28">
        <f t="shared" si="2"/>
        <v>18849</v>
      </c>
      <c r="V28" s="28">
        <f t="shared" si="13"/>
        <v>254871</v>
      </c>
      <c r="W28" s="9"/>
      <c r="X28" s="28">
        <f t="shared" si="14"/>
        <v>50098</v>
      </c>
      <c r="Y28" s="28">
        <f t="shared" si="15"/>
        <v>708389</v>
      </c>
      <c r="Z28" s="28">
        <f t="shared" si="16"/>
        <v>10415582</v>
      </c>
      <c r="AA28" s="9"/>
      <c r="AB28" s="28">
        <f t="shared" si="3"/>
        <v>5670</v>
      </c>
      <c r="AC28" s="28">
        <f t="shared" si="4"/>
        <v>0.8068659023023428</v>
      </c>
      <c r="AD28" s="28">
        <f t="shared" si="5"/>
        <v>-522750</v>
      </c>
      <c r="AE28" s="28">
        <f t="shared" si="6"/>
        <v>-4.779065034778611</v>
      </c>
      <c r="AF28" s="21"/>
      <c r="AG28" s="21"/>
    </row>
    <row r="29" spans="2:33" s="19" customFormat="1" ht="27.75" customHeight="1">
      <c r="B29" s="23">
        <v>42295</v>
      </c>
      <c r="C29" s="24"/>
      <c r="D29" s="28">
        <v>47751</v>
      </c>
      <c r="E29" s="28">
        <f t="shared" si="7"/>
        <v>735891</v>
      </c>
      <c r="F29" s="28">
        <f t="shared" si="8"/>
        <v>10782771</v>
      </c>
      <c r="G29" s="24"/>
      <c r="H29" s="28">
        <v>637</v>
      </c>
      <c r="I29" s="28">
        <f t="shared" si="9"/>
        <v>15216</v>
      </c>
      <c r="J29" s="28">
        <f t="shared" si="10"/>
        <v>203949</v>
      </c>
      <c r="K29" s="24"/>
      <c r="L29" s="28">
        <f t="shared" si="0"/>
        <v>48388</v>
      </c>
      <c r="M29" s="28">
        <f t="shared" si="1"/>
        <v>751107</v>
      </c>
      <c r="N29" s="28">
        <f t="shared" si="17"/>
        <v>10986720</v>
      </c>
      <c r="O29" s="24"/>
      <c r="P29" s="26">
        <v>44915</v>
      </c>
      <c r="Q29" s="28">
        <f t="shared" si="11"/>
        <v>734455</v>
      </c>
      <c r="R29" s="28">
        <f t="shared" si="12"/>
        <v>10205626</v>
      </c>
      <c r="S29" s="9"/>
      <c r="T29" s="28">
        <v>991</v>
      </c>
      <c r="U29" s="28">
        <f t="shared" si="2"/>
        <v>19840</v>
      </c>
      <c r="V29" s="28">
        <f t="shared" si="13"/>
        <v>255862</v>
      </c>
      <c r="W29" s="9"/>
      <c r="X29" s="28">
        <f t="shared" si="14"/>
        <v>45906</v>
      </c>
      <c r="Y29" s="28">
        <f t="shared" si="15"/>
        <v>754295</v>
      </c>
      <c r="Z29" s="28">
        <f t="shared" si="16"/>
        <v>10461488</v>
      </c>
      <c r="AA29" s="9"/>
      <c r="AB29" s="28">
        <f t="shared" si="3"/>
        <v>3188</v>
      </c>
      <c r="AC29" s="28">
        <f t="shared" si="4"/>
        <v>0.4244401929418844</v>
      </c>
      <c r="AD29" s="28">
        <f t="shared" si="5"/>
        <v>-525232</v>
      </c>
      <c r="AE29" s="28">
        <f t="shared" si="6"/>
        <v>-4.780607861126888</v>
      </c>
      <c r="AF29" s="21"/>
      <c r="AG29" s="21"/>
    </row>
    <row r="30" spans="2:33" s="19" customFormat="1" ht="27.75" customHeight="1">
      <c r="B30" s="23">
        <v>42296</v>
      </c>
      <c r="C30" s="24"/>
      <c r="D30" s="28">
        <v>43397</v>
      </c>
      <c r="E30" s="28">
        <f t="shared" si="7"/>
        <v>779288</v>
      </c>
      <c r="F30" s="28">
        <f t="shared" si="8"/>
        <v>10826168</v>
      </c>
      <c r="G30" s="24"/>
      <c r="H30" s="28">
        <v>78</v>
      </c>
      <c r="I30" s="28">
        <f t="shared" si="9"/>
        <v>15294</v>
      </c>
      <c r="J30" s="28">
        <f t="shared" si="10"/>
        <v>204027</v>
      </c>
      <c r="K30" s="24"/>
      <c r="L30" s="28">
        <f t="shared" si="0"/>
        <v>43475</v>
      </c>
      <c r="M30" s="28">
        <f t="shared" si="1"/>
        <v>794582</v>
      </c>
      <c r="N30" s="28">
        <f t="shared" si="17"/>
        <v>11030195</v>
      </c>
      <c r="O30" s="24"/>
      <c r="P30" s="26">
        <v>31800</v>
      </c>
      <c r="Q30" s="28">
        <f t="shared" si="11"/>
        <v>766255</v>
      </c>
      <c r="R30" s="28">
        <f t="shared" si="12"/>
        <v>10237426</v>
      </c>
      <c r="S30" s="9"/>
      <c r="T30" s="28">
        <v>1114</v>
      </c>
      <c r="U30" s="28">
        <f t="shared" si="2"/>
        <v>20954</v>
      </c>
      <c r="V30" s="28">
        <f t="shared" si="13"/>
        <v>256976</v>
      </c>
      <c r="W30" s="9"/>
      <c r="X30" s="28">
        <f t="shared" si="14"/>
        <v>32914</v>
      </c>
      <c r="Y30" s="28">
        <f t="shared" si="15"/>
        <v>787209</v>
      </c>
      <c r="Z30" s="28">
        <f t="shared" si="16"/>
        <v>10494402</v>
      </c>
      <c r="AA30" s="9"/>
      <c r="AB30" s="28">
        <f t="shared" si="3"/>
        <v>-7373</v>
      </c>
      <c r="AC30" s="28">
        <f t="shared" si="4"/>
        <v>-0.9279092655006028</v>
      </c>
      <c r="AD30" s="28">
        <f t="shared" si="5"/>
        <v>-535793</v>
      </c>
      <c r="AE30" s="28">
        <f t="shared" si="6"/>
        <v>-4.85751158524396</v>
      </c>
      <c r="AF30" s="21"/>
      <c r="AG30" s="21"/>
    </row>
    <row r="31" spans="2:33" s="19" customFormat="1" ht="27.75" customHeight="1">
      <c r="B31" s="23">
        <v>42297</v>
      </c>
      <c r="C31" s="24"/>
      <c r="D31" s="28">
        <v>30211</v>
      </c>
      <c r="E31" s="28">
        <f t="shared" si="7"/>
        <v>809499</v>
      </c>
      <c r="F31" s="28">
        <f t="shared" si="8"/>
        <v>10856379</v>
      </c>
      <c r="G31" s="24"/>
      <c r="H31" s="28">
        <v>1052</v>
      </c>
      <c r="I31" s="28">
        <f t="shared" si="9"/>
        <v>16346</v>
      </c>
      <c r="J31" s="28">
        <f t="shared" si="10"/>
        <v>205079</v>
      </c>
      <c r="K31" s="24"/>
      <c r="L31" s="28">
        <f t="shared" si="0"/>
        <v>31263</v>
      </c>
      <c r="M31" s="28">
        <f t="shared" si="1"/>
        <v>825845</v>
      </c>
      <c r="N31" s="28">
        <f t="shared" si="17"/>
        <v>11061458</v>
      </c>
      <c r="O31" s="24"/>
      <c r="P31" s="26">
        <v>28287</v>
      </c>
      <c r="Q31" s="28">
        <f t="shared" si="11"/>
        <v>794542</v>
      </c>
      <c r="R31" s="28">
        <f aca="true" t="shared" si="18" ref="R31:R42">IF(P31="","",(R30+P31))</f>
        <v>10265713</v>
      </c>
      <c r="S31" s="9"/>
      <c r="T31" s="28">
        <v>814</v>
      </c>
      <c r="U31" s="28">
        <f t="shared" si="2"/>
        <v>21768</v>
      </c>
      <c r="V31" s="28">
        <f aca="true" t="shared" si="19" ref="V31:V42">IF(T31="","",(V30+T31))</f>
        <v>257790</v>
      </c>
      <c r="W31" s="9"/>
      <c r="X31" s="28">
        <f t="shared" si="14"/>
        <v>29101</v>
      </c>
      <c r="Y31" s="28">
        <f aca="true" t="shared" si="20" ref="Y31:Y42">IF(Q31="","",(U31+Q31))</f>
        <v>816310</v>
      </c>
      <c r="Z31" s="28">
        <f aca="true" t="shared" si="21" ref="Z31:Z42">IF(R31="","",(V31+R31))</f>
        <v>10523503</v>
      </c>
      <c r="AA31" s="9"/>
      <c r="AB31" s="28">
        <f t="shared" si="3"/>
        <v>-9535</v>
      </c>
      <c r="AC31" s="28">
        <f t="shared" si="4"/>
        <v>-1.154575011049289</v>
      </c>
      <c r="AD31" s="28">
        <f t="shared" si="5"/>
        <v>-537955</v>
      </c>
      <c r="AE31" s="28">
        <f t="shared" si="6"/>
        <v>-4.8633281435412945</v>
      </c>
      <c r="AF31" s="21"/>
      <c r="AG31" s="21"/>
    </row>
    <row r="32" spans="2:33" s="19" customFormat="1" ht="27.75" customHeight="1">
      <c r="B32" s="23">
        <v>42298</v>
      </c>
      <c r="C32" s="24"/>
      <c r="D32" s="28">
        <v>30318</v>
      </c>
      <c r="E32" s="28">
        <f t="shared" si="7"/>
        <v>839817</v>
      </c>
      <c r="F32" s="28">
        <f t="shared" si="8"/>
        <v>10886697</v>
      </c>
      <c r="G32" s="24"/>
      <c r="H32" s="28">
        <v>464</v>
      </c>
      <c r="I32" s="28">
        <f t="shared" si="9"/>
        <v>16810</v>
      </c>
      <c r="J32" s="28">
        <f t="shared" si="10"/>
        <v>205543</v>
      </c>
      <c r="K32" s="24"/>
      <c r="L32" s="28">
        <f t="shared" si="0"/>
        <v>30782</v>
      </c>
      <c r="M32" s="28">
        <f t="shared" si="1"/>
        <v>856627</v>
      </c>
      <c r="N32" s="28">
        <f t="shared" si="17"/>
        <v>11092240</v>
      </c>
      <c r="O32" s="24"/>
      <c r="P32" s="26">
        <v>24092</v>
      </c>
      <c r="Q32" s="28">
        <f t="shared" si="11"/>
        <v>818634</v>
      </c>
      <c r="R32" s="28">
        <f t="shared" si="18"/>
        <v>10289805</v>
      </c>
      <c r="S32" s="9"/>
      <c r="T32" s="28">
        <v>531</v>
      </c>
      <c r="U32" s="28">
        <f t="shared" si="2"/>
        <v>22299</v>
      </c>
      <c r="V32" s="28">
        <f t="shared" si="19"/>
        <v>258321</v>
      </c>
      <c r="W32" s="9"/>
      <c r="X32" s="28">
        <f t="shared" si="14"/>
        <v>24623</v>
      </c>
      <c r="Y32" s="28">
        <f t="shared" si="20"/>
        <v>840933</v>
      </c>
      <c r="Z32" s="28">
        <f t="shared" si="21"/>
        <v>10548126</v>
      </c>
      <c r="AA32" s="9"/>
      <c r="AB32" s="28">
        <f t="shared" si="3"/>
        <v>-15694</v>
      </c>
      <c r="AC32" s="28">
        <f t="shared" si="4"/>
        <v>-1.8320692670205352</v>
      </c>
      <c r="AD32" s="28">
        <f t="shared" si="5"/>
        <v>-544114</v>
      </c>
      <c r="AE32" s="28">
        <f t="shared" si="6"/>
        <v>-4.905357258768292</v>
      </c>
      <c r="AF32" s="21"/>
      <c r="AG32" s="21"/>
    </row>
    <row r="33" spans="2:33" s="19" customFormat="1" ht="27.75" customHeight="1">
      <c r="B33" s="23">
        <v>42299</v>
      </c>
      <c r="C33" s="24"/>
      <c r="D33" s="28">
        <v>21368</v>
      </c>
      <c r="E33" s="28">
        <f t="shared" si="7"/>
        <v>861185</v>
      </c>
      <c r="F33" s="28">
        <f t="shared" si="8"/>
        <v>10908065</v>
      </c>
      <c r="G33" s="24"/>
      <c r="H33" s="28">
        <v>0</v>
      </c>
      <c r="I33" s="28">
        <f t="shared" si="9"/>
        <v>16810</v>
      </c>
      <c r="J33" s="28">
        <f t="shared" si="10"/>
        <v>205543</v>
      </c>
      <c r="K33" s="24"/>
      <c r="L33" s="28">
        <f t="shared" si="0"/>
        <v>21368</v>
      </c>
      <c r="M33" s="28">
        <f t="shared" si="1"/>
        <v>877995</v>
      </c>
      <c r="N33" s="28">
        <f t="shared" si="17"/>
        <v>11113608</v>
      </c>
      <c r="O33" s="24"/>
      <c r="P33" s="26">
        <v>22349</v>
      </c>
      <c r="Q33" s="28">
        <f t="shared" si="11"/>
        <v>840983</v>
      </c>
      <c r="R33" s="28">
        <f t="shared" si="18"/>
        <v>10312154</v>
      </c>
      <c r="S33" s="9"/>
      <c r="T33" s="28">
        <v>469</v>
      </c>
      <c r="U33" s="28">
        <f t="shared" si="2"/>
        <v>22768</v>
      </c>
      <c r="V33" s="28">
        <f t="shared" si="19"/>
        <v>258790</v>
      </c>
      <c r="W33" s="9"/>
      <c r="X33" s="28">
        <f t="shared" si="14"/>
        <v>22818</v>
      </c>
      <c r="Y33" s="28">
        <f t="shared" si="20"/>
        <v>863751</v>
      </c>
      <c r="Z33" s="28">
        <f t="shared" si="21"/>
        <v>10570944</v>
      </c>
      <c r="AA33" s="9"/>
      <c r="AB33" s="28">
        <f t="shared" si="3"/>
        <v>-14244</v>
      </c>
      <c r="AC33" s="28">
        <f t="shared" si="4"/>
        <v>-1.6223327012112825</v>
      </c>
      <c r="AD33" s="28">
        <f t="shared" si="5"/>
        <v>-542664</v>
      </c>
      <c r="AE33" s="28">
        <f t="shared" si="6"/>
        <v>-4.882878719494156</v>
      </c>
      <c r="AF33" s="21"/>
      <c r="AG33" s="21"/>
    </row>
    <row r="34" spans="2:33" s="19" customFormat="1" ht="27.75" customHeight="1">
      <c r="B34" s="23">
        <v>42300</v>
      </c>
      <c r="C34" s="24"/>
      <c r="D34" s="28">
        <v>22704</v>
      </c>
      <c r="E34" s="28">
        <f t="shared" si="7"/>
        <v>883889</v>
      </c>
      <c r="F34" s="28">
        <f t="shared" si="8"/>
        <v>10930769</v>
      </c>
      <c r="G34" s="24"/>
      <c r="H34" s="28">
        <v>328</v>
      </c>
      <c r="I34" s="28">
        <f t="shared" si="9"/>
        <v>17138</v>
      </c>
      <c r="J34" s="28">
        <f t="shared" si="10"/>
        <v>205871</v>
      </c>
      <c r="K34" s="24"/>
      <c r="L34" s="28">
        <f t="shared" si="0"/>
        <v>23032</v>
      </c>
      <c r="M34" s="28">
        <f t="shared" si="1"/>
        <v>901027</v>
      </c>
      <c r="N34" s="28">
        <f t="shared" si="17"/>
        <v>11136640</v>
      </c>
      <c r="O34" s="24"/>
      <c r="P34" s="26">
        <v>25221</v>
      </c>
      <c r="Q34" s="28">
        <f t="shared" si="11"/>
        <v>866204</v>
      </c>
      <c r="R34" s="28">
        <f t="shared" si="18"/>
        <v>10337375</v>
      </c>
      <c r="S34" s="9"/>
      <c r="T34" s="28">
        <v>557</v>
      </c>
      <c r="U34" s="28">
        <f t="shared" si="2"/>
        <v>23325</v>
      </c>
      <c r="V34" s="28">
        <f t="shared" si="19"/>
        <v>259347</v>
      </c>
      <c r="W34" s="9"/>
      <c r="X34" s="28">
        <f t="shared" si="14"/>
        <v>25778</v>
      </c>
      <c r="Y34" s="28">
        <f t="shared" si="20"/>
        <v>889529</v>
      </c>
      <c r="Z34" s="28">
        <f t="shared" si="21"/>
        <v>10596722</v>
      </c>
      <c r="AA34" s="9"/>
      <c r="AB34" s="28">
        <f t="shared" si="3"/>
        <v>-11498</v>
      </c>
      <c r="AC34" s="28">
        <f t="shared" si="4"/>
        <v>-1.2760993843691697</v>
      </c>
      <c r="AD34" s="28">
        <f t="shared" si="5"/>
        <v>-539918</v>
      </c>
      <c r="AE34" s="28">
        <f t="shared" si="6"/>
        <v>-4.848122952703868</v>
      </c>
      <c r="AF34" s="21"/>
      <c r="AG34" s="21"/>
    </row>
    <row r="35" spans="2:33" s="19" customFormat="1" ht="27.75" customHeight="1">
      <c r="B35" s="23">
        <v>42301</v>
      </c>
      <c r="C35" s="24"/>
      <c r="D35" s="28">
        <v>28780</v>
      </c>
      <c r="E35" s="28">
        <f t="shared" si="7"/>
        <v>912669</v>
      </c>
      <c r="F35" s="28">
        <f t="shared" si="8"/>
        <v>10959549</v>
      </c>
      <c r="G35" s="24"/>
      <c r="H35" s="28">
        <v>0</v>
      </c>
      <c r="I35" s="28">
        <f t="shared" si="9"/>
        <v>17138</v>
      </c>
      <c r="J35" s="28">
        <f t="shared" si="10"/>
        <v>205871</v>
      </c>
      <c r="K35" s="24"/>
      <c r="L35" s="28">
        <f t="shared" si="0"/>
        <v>28780</v>
      </c>
      <c r="M35" s="28">
        <f t="shared" si="1"/>
        <v>929807</v>
      </c>
      <c r="N35" s="28">
        <f t="shared" si="17"/>
        <v>11165420</v>
      </c>
      <c r="O35" s="24"/>
      <c r="P35" s="26">
        <v>35802</v>
      </c>
      <c r="Q35" s="28">
        <f t="shared" si="11"/>
        <v>902006</v>
      </c>
      <c r="R35" s="28">
        <f t="shared" si="18"/>
        <v>10373177</v>
      </c>
      <c r="S35" s="9"/>
      <c r="T35" s="28">
        <v>756</v>
      </c>
      <c r="U35" s="28">
        <f t="shared" si="2"/>
        <v>24081</v>
      </c>
      <c r="V35" s="28">
        <f t="shared" si="19"/>
        <v>260103</v>
      </c>
      <c r="W35" s="9"/>
      <c r="X35" s="28">
        <f t="shared" si="14"/>
        <v>36558</v>
      </c>
      <c r="Y35" s="28">
        <f t="shared" si="20"/>
        <v>926087</v>
      </c>
      <c r="Z35" s="28">
        <f t="shared" si="21"/>
        <v>10633280</v>
      </c>
      <c r="AA35" s="9"/>
      <c r="AB35" s="28">
        <f t="shared" si="3"/>
        <v>-3720</v>
      </c>
      <c r="AC35" s="28">
        <f t="shared" si="4"/>
        <v>-0.40008302798322665</v>
      </c>
      <c r="AD35" s="28">
        <f t="shared" si="5"/>
        <v>-532140</v>
      </c>
      <c r="AE35" s="28">
        <f t="shared" si="6"/>
        <v>-4.76596491668025</v>
      </c>
      <c r="AF35" s="21"/>
      <c r="AG35" s="21"/>
    </row>
    <row r="36" spans="2:33" s="19" customFormat="1" ht="27.75" customHeight="1">
      <c r="B36" s="23">
        <v>42302</v>
      </c>
      <c r="C36" s="24"/>
      <c r="D36" s="28">
        <v>37846</v>
      </c>
      <c r="E36" s="28">
        <f t="shared" si="7"/>
        <v>950515</v>
      </c>
      <c r="F36" s="28">
        <f t="shared" si="8"/>
        <v>10997395</v>
      </c>
      <c r="G36" s="24"/>
      <c r="H36" s="28">
        <v>392</v>
      </c>
      <c r="I36" s="28">
        <f t="shared" si="9"/>
        <v>17530</v>
      </c>
      <c r="J36" s="28">
        <f t="shared" si="10"/>
        <v>206263</v>
      </c>
      <c r="K36" s="24"/>
      <c r="L36" s="28">
        <f t="shared" si="0"/>
        <v>38238</v>
      </c>
      <c r="M36" s="28">
        <f t="shared" si="1"/>
        <v>968045</v>
      </c>
      <c r="N36" s="28">
        <f t="shared" si="17"/>
        <v>11203658</v>
      </c>
      <c r="O36" s="24"/>
      <c r="P36" s="26">
        <v>28368</v>
      </c>
      <c r="Q36" s="28">
        <f t="shared" si="11"/>
        <v>930374</v>
      </c>
      <c r="R36" s="28">
        <f t="shared" si="18"/>
        <v>10401545</v>
      </c>
      <c r="S36" s="9"/>
      <c r="T36" s="28">
        <v>148</v>
      </c>
      <c r="U36" s="28">
        <f t="shared" si="2"/>
        <v>24229</v>
      </c>
      <c r="V36" s="28">
        <f t="shared" si="19"/>
        <v>260251</v>
      </c>
      <c r="W36" s="9"/>
      <c r="X36" s="28">
        <f t="shared" si="14"/>
        <v>28516</v>
      </c>
      <c r="Y36" s="28">
        <f t="shared" si="20"/>
        <v>954603</v>
      </c>
      <c r="Z36" s="28">
        <f t="shared" si="21"/>
        <v>10661796</v>
      </c>
      <c r="AA36" s="9"/>
      <c r="AB36" s="28">
        <f t="shared" si="3"/>
        <v>-13442</v>
      </c>
      <c r="AC36" s="28">
        <f t="shared" si="4"/>
        <v>-1.3885718122607935</v>
      </c>
      <c r="AD36" s="28">
        <f t="shared" si="5"/>
        <v>-541862</v>
      </c>
      <c r="AE36" s="28">
        <f t="shared" si="6"/>
        <v>-4.836473944492058</v>
      </c>
      <c r="AF36" s="21"/>
      <c r="AG36" s="21"/>
    </row>
    <row r="37" spans="2:33" s="19" customFormat="1" ht="27.75" customHeight="1">
      <c r="B37" s="23">
        <v>42303</v>
      </c>
      <c r="C37" s="24"/>
      <c r="D37" s="28">
        <v>36064</v>
      </c>
      <c r="E37" s="28">
        <f t="shared" si="7"/>
        <v>986579</v>
      </c>
      <c r="F37" s="28">
        <f t="shared" si="8"/>
        <v>11033459</v>
      </c>
      <c r="G37" s="24"/>
      <c r="H37" s="28">
        <v>0</v>
      </c>
      <c r="I37" s="28">
        <f t="shared" si="9"/>
        <v>17530</v>
      </c>
      <c r="J37" s="28">
        <f t="shared" si="10"/>
        <v>206263</v>
      </c>
      <c r="K37" s="24"/>
      <c r="L37" s="28">
        <f t="shared" si="0"/>
        <v>36064</v>
      </c>
      <c r="M37" s="28">
        <f t="shared" si="1"/>
        <v>1004109</v>
      </c>
      <c r="N37" s="28">
        <f t="shared" si="17"/>
        <v>11239722</v>
      </c>
      <c r="O37" s="24"/>
      <c r="P37" s="26">
        <v>19669</v>
      </c>
      <c r="Q37" s="28">
        <f t="shared" si="11"/>
        <v>950043</v>
      </c>
      <c r="R37" s="28">
        <f t="shared" si="18"/>
        <v>10421214</v>
      </c>
      <c r="S37" s="9"/>
      <c r="T37" s="28">
        <v>207</v>
      </c>
      <c r="U37" s="28">
        <f t="shared" si="2"/>
        <v>24436</v>
      </c>
      <c r="V37" s="28">
        <f t="shared" si="19"/>
        <v>260458</v>
      </c>
      <c r="W37" s="9"/>
      <c r="X37" s="28">
        <f t="shared" si="14"/>
        <v>19876</v>
      </c>
      <c r="Y37" s="28">
        <f t="shared" si="20"/>
        <v>974479</v>
      </c>
      <c r="Z37" s="28">
        <f t="shared" si="21"/>
        <v>10681672</v>
      </c>
      <c r="AA37" s="9"/>
      <c r="AB37" s="28">
        <f t="shared" si="3"/>
        <v>-29630</v>
      </c>
      <c r="AC37" s="28">
        <f t="shared" si="4"/>
        <v>-2.9508748552199013</v>
      </c>
      <c r="AD37" s="28">
        <f t="shared" si="5"/>
        <v>-558050</v>
      </c>
      <c r="AE37" s="28">
        <f t="shared" si="6"/>
        <v>-4.964980450584098</v>
      </c>
      <c r="AF37" s="21"/>
      <c r="AG37" s="21"/>
    </row>
    <row r="38" spans="2:33" s="19" customFormat="1" ht="27.75" customHeight="1">
      <c r="B38" s="23">
        <v>42304</v>
      </c>
      <c r="C38" s="24"/>
      <c r="D38" s="28">
        <v>22019</v>
      </c>
      <c r="E38" s="28">
        <f t="shared" si="7"/>
        <v>1008598</v>
      </c>
      <c r="F38" s="28">
        <f t="shared" si="8"/>
        <v>11055478</v>
      </c>
      <c r="G38" s="24"/>
      <c r="H38" s="28">
        <v>480</v>
      </c>
      <c r="I38" s="28">
        <f t="shared" si="9"/>
        <v>18010</v>
      </c>
      <c r="J38" s="28">
        <f t="shared" si="10"/>
        <v>206743</v>
      </c>
      <c r="K38" s="24"/>
      <c r="L38" s="28">
        <f t="shared" si="0"/>
        <v>22499</v>
      </c>
      <c r="M38" s="28">
        <f t="shared" si="1"/>
        <v>1026608</v>
      </c>
      <c r="N38" s="28">
        <f t="shared" si="17"/>
        <v>11262221</v>
      </c>
      <c r="O38" s="24"/>
      <c r="P38" s="26">
        <v>14931</v>
      </c>
      <c r="Q38" s="28">
        <f t="shared" si="11"/>
        <v>964974</v>
      </c>
      <c r="R38" s="28">
        <f t="shared" si="18"/>
        <v>10436145</v>
      </c>
      <c r="S38" s="9"/>
      <c r="T38" s="28">
        <v>207</v>
      </c>
      <c r="U38" s="28">
        <f t="shared" si="2"/>
        <v>24643</v>
      </c>
      <c r="V38" s="28">
        <f t="shared" si="19"/>
        <v>260665</v>
      </c>
      <c r="W38" s="9"/>
      <c r="X38" s="28">
        <f t="shared" si="14"/>
        <v>15138</v>
      </c>
      <c r="Y38" s="28">
        <f t="shared" si="20"/>
        <v>989617</v>
      </c>
      <c r="Z38" s="28">
        <f t="shared" si="21"/>
        <v>10696810</v>
      </c>
      <c r="AA38" s="9"/>
      <c r="AB38" s="28">
        <f t="shared" si="3"/>
        <v>-36991</v>
      </c>
      <c r="AC38" s="28">
        <f t="shared" si="4"/>
        <v>-3.6032253791125726</v>
      </c>
      <c r="AD38" s="28">
        <f t="shared" si="5"/>
        <v>-565411</v>
      </c>
      <c r="AE38" s="28">
        <f t="shared" si="6"/>
        <v>-5.020421815554854</v>
      </c>
      <c r="AF38" s="21"/>
      <c r="AG38" s="21"/>
    </row>
    <row r="39" spans="2:33" s="19" customFormat="1" ht="27.75" customHeight="1">
      <c r="B39" s="23">
        <v>42305</v>
      </c>
      <c r="C39" s="24"/>
      <c r="D39" s="28">
        <v>17429</v>
      </c>
      <c r="E39" s="28">
        <f t="shared" si="7"/>
        <v>1026027</v>
      </c>
      <c r="F39" s="28">
        <f t="shared" si="8"/>
        <v>11072907</v>
      </c>
      <c r="G39" s="24"/>
      <c r="H39" s="28">
        <v>0</v>
      </c>
      <c r="I39" s="28">
        <f t="shared" si="9"/>
        <v>18010</v>
      </c>
      <c r="J39" s="28">
        <f t="shared" si="10"/>
        <v>206743</v>
      </c>
      <c r="K39" s="24"/>
      <c r="L39" s="28">
        <f t="shared" si="0"/>
        <v>17429</v>
      </c>
      <c r="M39" s="28">
        <f t="shared" si="1"/>
        <v>1044037</v>
      </c>
      <c r="N39" s="28">
        <f t="shared" si="17"/>
        <v>11279650</v>
      </c>
      <c r="O39" s="24"/>
      <c r="P39" s="26">
        <v>10528</v>
      </c>
      <c r="Q39" s="28">
        <f t="shared" si="11"/>
        <v>975502</v>
      </c>
      <c r="R39" s="28">
        <f t="shared" si="18"/>
        <v>10446673</v>
      </c>
      <c r="S39" s="9"/>
      <c r="T39" s="28">
        <v>0</v>
      </c>
      <c r="U39" s="28">
        <f t="shared" si="2"/>
        <v>24643</v>
      </c>
      <c r="V39" s="28">
        <f t="shared" si="19"/>
        <v>260665</v>
      </c>
      <c r="W39" s="9"/>
      <c r="X39" s="28">
        <f t="shared" si="14"/>
        <v>10528</v>
      </c>
      <c r="Y39" s="28">
        <f t="shared" si="20"/>
        <v>1000145</v>
      </c>
      <c r="Z39" s="28">
        <f t="shared" si="21"/>
        <v>10707338</v>
      </c>
      <c r="AA39" s="9"/>
      <c r="AB39" s="28">
        <f t="shared" si="3"/>
        <v>-43892</v>
      </c>
      <c r="AC39" s="28">
        <f t="shared" si="4"/>
        <v>-4.204065564726155</v>
      </c>
      <c r="AD39" s="28">
        <f t="shared" si="5"/>
        <v>-572312</v>
      </c>
      <c r="AE39" s="28">
        <f t="shared" si="6"/>
        <v>-5.073845376407956</v>
      </c>
      <c r="AF39" s="21"/>
      <c r="AG39" s="21"/>
    </row>
    <row r="40" spans="2:33" s="19" customFormat="1" ht="27.75" customHeight="1">
      <c r="B40" s="23">
        <v>42306</v>
      </c>
      <c r="C40" s="24"/>
      <c r="D40" s="28">
        <v>13458</v>
      </c>
      <c r="E40" s="28">
        <f t="shared" si="7"/>
        <v>1039485</v>
      </c>
      <c r="F40" s="28">
        <f t="shared" si="8"/>
        <v>11086365</v>
      </c>
      <c r="G40" s="24"/>
      <c r="H40" s="28">
        <v>0</v>
      </c>
      <c r="I40" s="28">
        <f t="shared" si="9"/>
        <v>18010</v>
      </c>
      <c r="J40" s="28">
        <f t="shared" si="10"/>
        <v>206743</v>
      </c>
      <c r="K40" s="24"/>
      <c r="L40" s="28">
        <f t="shared" si="0"/>
        <v>13458</v>
      </c>
      <c r="M40" s="28">
        <f t="shared" si="1"/>
        <v>1057495</v>
      </c>
      <c r="N40" s="28">
        <f t="shared" si="17"/>
        <v>11293108</v>
      </c>
      <c r="O40" s="24"/>
      <c r="P40" s="26">
        <v>11909</v>
      </c>
      <c r="Q40" s="28">
        <f t="shared" si="11"/>
        <v>987411</v>
      </c>
      <c r="R40" s="28">
        <f t="shared" si="18"/>
        <v>10458582</v>
      </c>
      <c r="S40" s="9"/>
      <c r="T40" s="28">
        <v>88</v>
      </c>
      <c r="U40" s="28">
        <f t="shared" si="2"/>
        <v>24731</v>
      </c>
      <c r="V40" s="28">
        <f t="shared" si="19"/>
        <v>260753</v>
      </c>
      <c r="W40" s="9"/>
      <c r="X40" s="28">
        <f t="shared" si="14"/>
        <v>11997</v>
      </c>
      <c r="Y40" s="28">
        <f t="shared" si="20"/>
        <v>1012142</v>
      </c>
      <c r="Z40" s="28">
        <f t="shared" si="21"/>
        <v>10719335</v>
      </c>
      <c r="AA40" s="9"/>
      <c r="AB40" s="28">
        <f t="shared" si="3"/>
        <v>-45353</v>
      </c>
      <c r="AC40" s="28">
        <f t="shared" si="4"/>
        <v>-4.288720041229509</v>
      </c>
      <c r="AD40" s="28">
        <f t="shared" si="5"/>
        <v>-573773</v>
      </c>
      <c r="AE40" s="28">
        <f t="shared" si="6"/>
        <v>-5.08073596745909</v>
      </c>
      <c r="AF40" s="21"/>
      <c r="AG40" s="21"/>
    </row>
    <row r="41" spans="2:33" s="19" customFormat="1" ht="27.75" customHeight="1">
      <c r="B41" s="23">
        <v>42307</v>
      </c>
      <c r="C41" s="24"/>
      <c r="D41" s="28">
        <v>12091</v>
      </c>
      <c r="E41" s="28">
        <f t="shared" si="7"/>
        <v>1051576</v>
      </c>
      <c r="F41" s="28">
        <f t="shared" si="8"/>
        <v>11098456</v>
      </c>
      <c r="G41" s="24"/>
      <c r="H41" s="28">
        <v>259</v>
      </c>
      <c r="I41" s="28">
        <f t="shared" si="9"/>
        <v>18269</v>
      </c>
      <c r="J41" s="28">
        <f t="shared" si="10"/>
        <v>207002</v>
      </c>
      <c r="K41" s="24"/>
      <c r="L41" s="28">
        <f t="shared" si="0"/>
        <v>12350</v>
      </c>
      <c r="M41" s="28">
        <f t="shared" si="1"/>
        <v>1069845</v>
      </c>
      <c r="N41" s="28">
        <f t="shared" si="17"/>
        <v>11305458</v>
      </c>
      <c r="O41" s="24"/>
      <c r="P41" s="26">
        <v>16579</v>
      </c>
      <c r="Q41" s="28">
        <f t="shared" si="11"/>
        <v>1003990</v>
      </c>
      <c r="R41" s="28">
        <f t="shared" si="18"/>
        <v>10475161</v>
      </c>
      <c r="S41" s="9"/>
      <c r="T41" s="28">
        <v>42</v>
      </c>
      <c r="U41" s="28">
        <f t="shared" si="2"/>
        <v>24773</v>
      </c>
      <c r="V41" s="28">
        <f t="shared" si="19"/>
        <v>260795</v>
      </c>
      <c r="W41" s="9"/>
      <c r="X41" s="28">
        <f t="shared" si="14"/>
        <v>16621</v>
      </c>
      <c r="Y41" s="28">
        <f t="shared" si="20"/>
        <v>1028763</v>
      </c>
      <c r="Z41" s="28">
        <f t="shared" si="21"/>
        <v>10735956</v>
      </c>
      <c r="AA41" s="9"/>
      <c r="AB41" s="28">
        <f t="shared" si="3"/>
        <v>-41082</v>
      </c>
      <c r="AC41" s="28">
        <f t="shared" si="4"/>
        <v>-3.8399955133687587</v>
      </c>
      <c r="AD41" s="28">
        <f t="shared" si="5"/>
        <v>-569502</v>
      </c>
      <c r="AE41" s="28">
        <f t="shared" si="6"/>
        <v>-5.037407595517139</v>
      </c>
      <c r="AF41" s="21"/>
      <c r="AG41" s="21"/>
    </row>
    <row r="42" spans="2:33" s="19" customFormat="1" ht="27.75" customHeight="1">
      <c r="B42" s="23">
        <v>42308</v>
      </c>
      <c r="C42" s="24"/>
      <c r="D42" s="28">
        <v>19938</v>
      </c>
      <c r="E42" s="28">
        <f t="shared" si="7"/>
        <v>1071514</v>
      </c>
      <c r="F42" s="28">
        <f t="shared" si="8"/>
        <v>11118394</v>
      </c>
      <c r="G42" s="24"/>
      <c r="H42" s="28">
        <v>0</v>
      </c>
      <c r="I42" s="28">
        <f t="shared" si="9"/>
        <v>18269</v>
      </c>
      <c r="J42" s="28">
        <f t="shared" si="10"/>
        <v>207002</v>
      </c>
      <c r="K42" s="24"/>
      <c r="L42" s="28">
        <f t="shared" si="0"/>
        <v>19938</v>
      </c>
      <c r="M42" s="28">
        <f t="shared" si="1"/>
        <v>1089783</v>
      </c>
      <c r="N42" s="28">
        <f t="shared" si="17"/>
        <v>11325396</v>
      </c>
      <c r="O42" s="24"/>
      <c r="P42" s="26">
        <v>23997</v>
      </c>
      <c r="Q42" s="28">
        <f t="shared" si="11"/>
        <v>1027987</v>
      </c>
      <c r="R42" s="28">
        <f t="shared" si="18"/>
        <v>10499158</v>
      </c>
      <c r="S42" s="9"/>
      <c r="T42" s="28">
        <v>339</v>
      </c>
      <c r="U42" s="28">
        <f t="shared" si="2"/>
        <v>25112</v>
      </c>
      <c r="V42" s="28">
        <f t="shared" si="19"/>
        <v>261134</v>
      </c>
      <c r="W42" s="9"/>
      <c r="X42" s="28">
        <f t="shared" si="14"/>
        <v>24336</v>
      </c>
      <c r="Y42" s="28">
        <f t="shared" si="20"/>
        <v>1053099</v>
      </c>
      <c r="Z42" s="28">
        <f t="shared" si="21"/>
        <v>10760292</v>
      </c>
      <c r="AA42" s="9"/>
      <c r="AB42" s="28">
        <f t="shared" si="3"/>
        <v>-36684</v>
      </c>
      <c r="AC42" s="28">
        <f t="shared" si="4"/>
        <v>-3.3661747338690367</v>
      </c>
      <c r="AD42" s="28">
        <f t="shared" si="5"/>
        <v>-565104</v>
      </c>
      <c r="AE42" s="28">
        <f t="shared" si="6"/>
        <v>-4.989706320202844</v>
      </c>
      <c r="AF42" s="21"/>
      <c r="AG42" s="21"/>
    </row>
    <row r="43" spans="2:33" s="19" customFormat="1" ht="39.75" customHeight="1">
      <c r="B43" s="56" t="s">
        <v>1</v>
      </c>
      <c r="C43" s="20"/>
      <c r="D43" s="37" t="s">
        <v>24</v>
      </c>
      <c r="E43" s="37"/>
      <c r="F43" s="36">
        <f>F42</f>
        <v>11118394</v>
      </c>
      <c r="G43" s="20"/>
      <c r="H43" s="37" t="s">
        <v>24</v>
      </c>
      <c r="I43" s="37"/>
      <c r="J43" s="36">
        <f>J42</f>
        <v>207002</v>
      </c>
      <c r="K43" s="20"/>
      <c r="L43" s="37" t="s">
        <v>24</v>
      </c>
      <c r="M43" s="37"/>
      <c r="N43" s="36">
        <f>N42</f>
        <v>11325396</v>
      </c>
      <c r="O43" s="20"/>
      <c r="P43" s="37" t="s">
        <v>25</v>
      </c>
      <c r="Q43" s="37"/>
      <c r="R43" s="36">
        <f>SUM(P12:P42)+P8</f>
        <v>10499158</v>
      </c>
      <c r="S43" s="21"/>
      <c r="T43" s="37" t="s">
        <v>25</v>
      </c>
      <c r="U43" s="37"/>
      <c r="V43" s="36">
        <f>SUM(T12:T42)+T8</f>
        <v>261134</v>
      </c>
      <c r="W43" s="21"/>
      <c r="X43" s="37" t="s">
        <v>25</v>
      </c>
      <c r="Y43" s="37"/>
      <c r="Z43" s="36">
        <f>SUM(X12:X42)+X8</f>
        <v>10760292</v>
      </c>
      <c r="AA43" s="21"/>
      <c r="AB43" s="55" t="s">
        <v>2</v>
      </c>
      <c r="AC43" s="55"/>
      <c r="AD43" s="55"/>
      <c r="AE43" s="55"/>
      <c r="AF43" s="21"/>
      <c r="AG43" s="21"/>
    </row>
    <row r="44" spans="2:33" s="19" customFormat="1" ht="49.5" customHeight="1">
      <c r="B44" s="57"/>
      <c r="C44" s="21"/>
      <c r="D44" s="36">
        <f>SUM(D12:D42)</f>
        <v>1071514</v>
      </c>
      <c r="E44" s="36"/>
      <c r="F44" s="36"/>
      <c r="G44" s="21"/>
      <c r="H44" s="36">
        <f>SUM(H12:H42)</f>
        <v>18269</v>
      </c>
      <c r="I44" s="36"/>
      <c r="J44" s="36"/>
      <c r="K44" s="21"/>
      <c r="L44" s="36">
        <f>SUM(L12:L42)</f>
        <v>1089783</v>
      </c>
      <c r="M44" s="36"/>
      <c r="N44" s="36"/>
      <c r="O44" s="21"/>
      <c r="P44" s="36">
        <f>SUM(P12:P42)</f>
        <v>1027987</v>
      </c>
      <c r="Q44" s="36"/>
      <c r="R44" s="36"/>
      <c r="S44" s="21"/>
      <c r="T44" s="36">
        <f>SUM(T12:T42)</f>
        <v>25112</v>
      </c>
      <c r="U44" s="36"/>
      <c r="V44" s="36"/>
      <c r="W44" s="21"/>
      <c r="X44" s="36">
        <f>SUM(X12:X42)</f>
        <v>1053099</v>
      </c>
      <c r="Y44" s="36"/>
      <c r="Z44" s="36"/>
      <c r="AA44" s="21"/>
      <c r="AB44" s="55"/>
      <c r="AC44" s="55"/>
      <c r="AD44" s="55"/>
      <c r="AE44" s="55"/>
      <c r="AF44" s="21"/>
      <c r="AG44" s="21"/>
    </row>
    <row r="45" ht="15" customHeight="1">
      <c r="D45" s="22"/>
    </row>
    <row r="47" ht="15" customHeight="1">
      <c r="T47" s="13"/>
    </row>
    <row r="51" ht="15" customHeight="1">
      <c r="L51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2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2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2015-10-21T05:16:01Z</cp:lastPrinted>
  <dcterms:created xsi:type="dcterms:W3CDTF">2003-10-20T07:27:17Z</dcterms:created>
  <dcterms:modified xsi:type="dcterms:W3CDTF">2015-11-02T12:56:58Z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