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480" windowHeight="6600" activeTab="0"/>
  </bookViews>
  <sheets>
    <sheet name="2014-2015 Yılı Eylül Ayı 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'2014-2015 Yılı Eylül Ayı '!$A$1:$AE$43</definedName>
  </definedNames>
  <calcPr fullCalcOnLoad="1"/>
</workbook>
</file>

<file path=xl/sharedStrings.xml><?xml version="1.0" encoding="utf-8"?>
<sst xmlns="http://schemas.openxmlformats.org/spreadsheetml/2006/main" count="50" uniqueCount="26">
  <si>
    <t>Sayısal</t>
  </si>
  <si>
    <t>TOPLAM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</si>
  <si>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</si>
  <si>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</si>
  <si>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</si>
  <si>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</si>
  <si>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</si>
  <si>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</si>
  <si>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</si>
  <si>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</si>
  <si>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</si>
  <si>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</si>
  <si>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(GEÇEN AYLARDAN DEVİR)</t>
  </si>
  <si>
    <t>YILLIK      TOPLAM</t>
  </si>
  <si>
    <t>YILLIK         TOPLAM</t>
  </si>
  <si>
    <t>2 0 1 4   Y I L I</t>
  </si>
  <si>
    <t>YILLIK       TOPLAM</t>
  </si>
  <si>
    <t xml:space="preserve">ANTALYA </t>
  </si>
  <si>
    <t>GAZİPAŞA</t>
  </si>
  <si>
    <t>2 0 1 5   Y I L I</t>
  </si>
  <si>
    <t>2015 / 2014 YILI                    KARŞILAŞTIRMASI</t>
  </si>
  <si>
    <t>YILLIK        TOPLAM</t>
  </si>
  <si>
    <t>Oransal  (%)</t>
  </si>
  <si>
    <t>Oransal          (%)</t>
  </si>
  <si>
    <t>2014 YILI EYLÜL</t>
  </si>
  <si>
    <t>2015 YILI EYLÜL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</si>
</sst>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\ 0.00"/>
    <numFmt numFmtId="181" formatCode="[$-41F]dd\ mmmm\ yyyy\ dddd"/>
    <numFmt numFmtId="182" formatCode="[$-41F]dd\ mmmm\ yy;@"/>
    <numFmt numFmtId="183" formatCode="dd/mm/yyyy;@"/>
    <numFmt numFmtId="184" formatCode="dd\ mmmm"/>
    <numFmt numFmtId="185" formatCode="mmm/yyyy"/>
    <numFmt numFmtId="186" formatCode="%\ 0"/>
    <numFmt numFmtId="187" formatCode="dd/mmmm"/>
    <numFmt numFmtId="188" formatCode="d\ mmmm"/>
    <numFmt numFmtId="189" formatCode="#,##0.000"/>
    <numFmt numFmtId="190" formatCode="#,##0.0"/>
    <numFmt numFmtId="191" formatCode="%\ 0.0"/>
    <numFmt numFmtId="192" formatCode="d\ mmmm\ dddd"/>
    <numFmt numFmtId="193" formatCode="###\ ###\ ##0"/>
    <numFmt numFmtId="194" formatCode="###\ ###0"/>
    <numFmt numFmtId="195" formatCode="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  <numFmt numFmtId="200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36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  <font>
      <b/>
      <sz val="36"/>
      <color theme="3" tint="-0.499969989061355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 vertical="center"/>
    </xf>
    <xf numFmtId="193" fontId="54" fillId="0" borderId="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93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93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93" fontId="57" fillId="0" borderId="14" xfId="0" applyNumberFormat="1" applyFont="1" applyFill="1" applyBorder="1" applyAlignment="1">
      <alignment horizontal="center" vertical="center"/>
    </xf>
    <xf numFmtId="193" fontId="59" fillId="0" borderId="14" xfId="0" applyNumberFormat="1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3" fontId="54" fillId="0" borderId="1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93" fontId="55" fillId="0" borderId="1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193" fontId="60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 quotePrefix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1" defaultTableStyle="TableStyleMedium9" defaultPivotStyle="PivotStyleLight16">
    <tableStyle name="MySqlDefault" pivot="0" table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showGridLines="0" tabSelected="1" view="pageBreakPreview" zoomScale="60" zoomScaleNormal="70" zoomScalePageLayoutView="70" workbookViewId="0" topLeftCell="A28">
      <selection activeCell="T42" sqref="T42:U42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4.1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9"/>
      <c r="C1" s="29"/>
      <c r="D1" s="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"/>
      <c r="R1" s="29"/>
      <c r="S1" s="29"/>
      <c r="T1" s="29"/>
      <c r="U1" s="29"/>
      <c r="V1" s="29"/>
      <c r="W1" s="29"/>
      <c r="X1" s="29"/>
      <c r="Y1" s="29"/>
      <c r="Z1" s="29"/>
      <c r="AA1" s="29"/>
      <c r="AB1" s="3"/>
      <c r="AC1" s="3"/>
      <c r="AD1" s="3"/>
      <c r="AE1" s="29"/>
    </row>
    <row r="2" spans="2:31" ht="60" customHeight="1">
      <c r="B2" s="63" t="s">
        <v>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2:31" ht="49.5" customHeight="1">
      <c r="B3" s="64" t="s">
        <v>10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ht="10.5" customHeight="1">
      <c r="B4" s="5"/>
    </row>
    <row r="5" spans="2:31" ht="33" customHeight="1">
      <c r="B5" s="6"/>
      <c r="D5" s="59" t="s">
        <v>15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7"/>
      <c r="P5" s="62" t="s">
        <v>19</v>
      </c>
      <c r="Q5" s="62"/>
      <c r="R5" s="62"/>
      <c r="S5" s="62"/>
      <c r="T5" s="62"/>
      <c r="U5" s="62"/>
      <c r="V5" s="62"/>
      <c r="W5" s="62"/>
      <c r="X5" s="62"/>
      <c r="Y5" s="62"/>
      <c r="Z5" s="62"/>
      <c r="AB5" s="44" t="s">
        <v>20</v>
      </c>
      <c r="AC5" s="45"/>
      <c r="AD5" s="45"/>
      <c r="AE5" s="46"/>
    </row>
    <row r="6" spans="2:31" ht="30" customHeight="1">
      <c r="B6" s="8"/>
      <c r="C6" s="27"/>
      <c r="D6" s="30" t="s">
        <v>17</v>
      </c>
      <c r="E6" s="31"/>
      <c r="F6" s="32"/>
      <c r="G6" s="1"/>
      <c r="H6" s="30" t="s">
        <v>18</v>
      </c>
      <c r="I6" s="31"/>
      <c r="J6" s="32"/>
      <c r="K6" s="1"/>
      <c r="L6" s="30" t="s">
        <v>11</v>
      </c>
      <c r="M6" s="31"/>
      <c r="N6" s="32"/>
      <c r="O6" s="1"/>
      <c r="P6" s="30" t="s">
        <v>17</v>
      </c>
      <c r="Q6" s="31"/>
      <c r="R6" s="32"/>
      <c r="S6" s="1"/>
      <c r="T6" s="30" t="s">
        <v>18</v>
      </c>
      <c r="U6" s="31"/>
      <c r="V6" s="32"/>
      <c r="W6" s="1"/>
      <c r="X6" s="30" t="s">
        <v>11</v>
      </c>
      <c r="Y6" s="31"/>
      <c r="Z6" s="32"/>
      <c r="AB6" s="47"/>
      <c r="AC6" s="48"/>
      <c r="AD6" s="48"/>
      <c r="AE6" s="49"/>
    </row>
    <row r="7" spans="2:31" ht="24.75" customHeight="1">
      <c r="B7" s="8"/>
      <c r="C7" s="9"/>
      <c r="D7" s="33" t="s">
        <v>12</v>
      </c>
      <c r="E7" s="34"/>
      <c r="F7" s="35"/>
      <c r="G7" s="27"/>
      <c r="H7" s="33" t="s">
        <v>12</v>
      </c>
      <c r="I7" s="34"/>
      <c r="J7" s="35"/>
      <c r="K7" s="27"/>
      <c r="L7" s="33" t="s">
        <v>12</v>
      </c>
      <c r="M7" s="34"/>
      <c r="N7" s="35"/>
      <c r="O7" s="27"/>
      <c r="P7" s="33" t="s">
        <v>12</v>
      </c>
      <c r="Q7" s="34"/>
      <c r="R7" s="35"/>
      <c r="S7" s="27"/>
      <c r="T7" s="33" t="s">
        <v>12</v>
      </c>
      <c r="U7" s="34"/>
      <c r="V7" s="35"/>
      <c r="W7" s="27"/>
      <c r="X7" s="33" t="s">
        <v>12</v>
      </c>
      <c r="Y7" s="34"/>
      <c r="Z7" s="35"/>
      <c r="AB7" s="47"/>
      <c r="AC7" s="48"/>
      <c r="AD7" s="48"/>
      <c r="AE7" s="49"/>
    </row>
    <row r="8" spans="2:31" ht="24.75" customHeight="1">
      <c r="B8" s="10"/>
      <c r="C8" s="11"/>
      <c r="D8" s="58">
        <v>8478814</v>
      </c>
      <c r="E8" s="39"/>
      <c r="F8" s="40"/>
      <c r="G8" s="12"/>
      <c r="H8" s="38">
        <v>159148</v>
      </c>
      <c r="I8" s="39"/>
      <c r="J8" s="40"/>
      <c r="K8" s="12"/>
      <c r="L8" s="38">
        <f>H8+D8</f>
        <v>8637962</v>
      </c>
      <c r="M8" s="39"/>
      <c r="N8" s="40"/>
      <c r="O8" s="12"/>
      <c r="P8" s="38">
        <v>7947146</v>
      </c>
      <c r="Q8" s="39"/>
      <c r="R8" s="40"/>
      <c r="S8" s="12"/>
      <c r="T8" s="38">
        <v>201228</v>
      </c>
      <c r="U8" s="39"/>
      <c r="V8" s="40"/>
      <c r="W8" s="12"/>
      <c r="X8" s="38">
        <f>T8+P8</f>
        <v>8148374</v>
      </c>
      <c r="Y8" s="39"/>
      <c r="Z8" s="40"/>
      <c r="AA8" s="13"/>
      <c r="AB8" s="50"/>
      <c r="AC8" s="51"/>
      <c r="AD8" s="51"/>
      <c r="AE8" s="52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65" t="s">
        <v>7</v>
      </c>
      <c r="C10" s="15"/>
      <c r="D10" s="53" t="s">
        <v>9</v>
      </c>
      <c r="E10" s="54" t="s">
        <v>5</v>
      </c>
      <c r="F10" s="54" t="s">
        <v>13</v>
      </c>
      <c r="G10" s="15"/>
      <c r="H10" s="53" t="s">
        <v>9</v>
      </c>
      <c r="I10" s="54" t="s">
        <v>5</v>
      </c>
      <c r="J10" s="54" t="s">
        <v>6</v>
      </c>
      <c r="K10" s="15"/>
      <c r="L10" s="53" t="s">
        <v>9</v>
      </c>
      <c r="M10" s="54" t="s">
        <v>5</v>
      </c>
      <c r="N10" s="54" t="s">
        <v>14</v>
      </c>
      <c r="O10" s="15"/>
      <c r="P10" s="53" t="s">
        <v>9</v>
      </c>
      <c r="Q10" s="54" t="s">
        <v>5</v>
      </c>
      <c r="R10" s="54" t="s">
        <v>21</v>
      </c>
      <c r="S10" s="16"/>
      <c r="T10" s="53" t="s">
        <v>9</v>
      </c>
      <c r="U10" s="54" t="s">
        <v>5</v>
      </c>
      <c r="V10" s="54" t="s">
        <v>6</v>
      </c>
      <c r="W10" s="16"/>
      <c r="X10" s="53" t="s">
        <v>9</v>
      </c>
      <c r="Y10" s="54" t="s">
        <v>5</v>
      </c>
      <c r="Z10" s="54" t="s">
        <v>16</v>
      </c>
      <c r="AA10" s="16"/>
      <c r="AB10" s="41" t="s">
        <v>3</v>
      </c>
      <c r="AC10" s="42"/>
      <c r="AD10" s="41" t="s">
        <v>4</v>
      </c>
      <c r="AE10" s="43"/>
      <c r="AF10" s="16"/>
      <c r="AG10" s="16"/>
    </row>
    <row r="11" spans="2:33" s="14" customFormat="1" ht="30" customHeight="1">
      <c r="B11" s="66"/>
      <c r="C11" s="15"/>
      <c r="D11" s="53"/>
      <c r="E11" s="54"/>
      <c r="F11" s="54"/>
      <c r="G11" s="15"/>
      <c r="H11" s="53"/>
      <c r="I11" s="54"/>
      <c r="J11" s="54"/>
      <c r="K11" s="15"/>
      <c r="L11" s="53"/>
      <c r="M11" s="54"/>
      <c r="N11" s="54"/>
      <c r="O11" s="15"/>
      <c r="P11" s="53"/>
      <c r="Q11" s="54"/>
      <c r="R11" s="54"/>
      <c r="S11" s="16"/>
      <c r="T11" s="53"/>
      <c r="U11" s="54"/>
      <c r="V11" s="54"/>
      <c r="W11" s="16"/>
      <c r="X11" s="53"/>
      <c r="Y11" s="54"/>
      <c r="Z11" s="54"/>
      <c r="AA11" s="16"/>
      <c r="AB11" s="17" t="s">
        <v>0</v>
      </c>
      <c r="AC11" s="18" t="s">
        <v>22</v>
      </c>
      <c r="AD11" s="17" t="s">
        <v>0</v>
      </c>
      <c r="AE11" s="18" t="s">
        <v>23</v>
      </c>
      <c r="AF11" s="16"/>
      <c r="AG11" s="16"/>
    </row>
    <row r="12" spans="1:33" s="19" customFormat="1" ht="27.75" customHeight="1">
      <c r="A12" s="19">
        <v>16</v>
      </c>
      <c r="B12" s="23">
        <v>42248</v>
      </c>
      <c r="C12" s="24"/>
      <c r="D12" s="28">
        <v>47660</v>
      </c>
      <c r="E12" s="28">
        <f>D12</f>
        <v>47660</v>
      </c>
      <c r="F12" s="28">
        <f>E12+D8</f>
        <v>8526474</v>
      </c>
      <c r="G12" s="24"/>
      <c r="H12" s="28">
        <v>1240</v>
      </c>
      <c r="I12" s="28">
        <f>H12</f>
        <v>1240</v>
      </c>
      <c r="J12" s="28">
        <f>I12+H8</f>
        <v>160388</v>
      </c>
      <c r="K12" s="24"/>
      <c r="L12" s="28">
        <f>H12+D12</f>
        <v>48900</v>
      </c>
      <c r="M12" s="28">
        <f>I12+E12</f>
        <v>48900</v>
      </c>
      <c r="N12" s="28">
        <f>J12+F12</f>
        <v>8686862</v>
      </c>
      <c r="O12" s="24"/>
      <c r="P12" s="26">
        <v>51245</v>
      </c>
      <c r="Q12" s="28">
        <f>P12</f>
        <v>51245</v>
      </c>
      <c r="R12" s="28">
        <f>Q12+P8</f>
        <v>7998391</v>
      </c>
      <c r="S12" s="9"/>
      <c r="T12" s="28">
        <v>1186</v>
      </c>
      <c r="U12" s="28">
        <f>T12</f>
        <v>1186</v>
      </c>
      <c r="V12" s="28">
        <f>U12+T8</f>
        <v>202414</v>
      </c>
      <c r="W12" s="9"/>
      <c r="X12" s="28">
        <f>T12+P12</f>
        <v>52431</v>
      </c>
      <c r="Y12" s="28">
        <f>U12+Q12</f>
        <v>52431</v>
      </c>
      <c r="Z12" s="28">
        <f>X8+X12</f>
        <v>8200805</v>
      </c>
      <c r="AA12" s="9"/>
      <c r="AB12" s="28">
        <f>IF(Y12="","",(Y12-M12))</f>
        <v>3531</v>
      </c>
      <c r="AC12" s="28">
        <f>IF(Y12="","",((AB12/M12)*100))</f>
        <v>7.220858895705522</v>
      </c>
      <c r="AD12" s="28">
        <f>IF(Z12="","",(Z12-N12))</f>
        <v>-486057</v>
      </c>
      <c r="AE12" s="28">
        <f>AD12/N12*100</f>
        <v>-5.595311632670117</v>
      </c>
      <c r="AF12" s="21"/>
      <c r="AG12" s="21"/>
    </row>
    <row r="13" spans="2:33" s="19" customFormat="1" ht="27.75" customHeight="1">
      <c r="B13" s="23">
        <v>42249</v>
      </c>
      <c r="C13" s="24"/>
      <c r="D13" s="28">
        <v>55246</v>
      </c>
      <c r="E13" s="28">
        <f>E12+D13</f>
        <v>102906</v>
      </c>
      <c r="F13" s="28">
        <f>F12+D13</f>
        <v>8581720</v>
      </c>
      <c r="G13" s="24"/>
      <c r="H13" s="28">
        <v>772</v>
      </c>
      <c r="I13" s="28">
        <f>I12+H13</f>
        <v>2012</v>
      </c>
      <c r="J13" s="28">
        <f>J12+H13</f>
        <v>161160</v>
      </c>
      <c r="K13" s="24"/>
      <c r="L13" s="28">
        <f aca="true" t="shared" si="0" ref="L13:L41">H13+D13</f>
        <v>56018</v>
      </c>
      <c r="M13" s="28">
        <f aca="true" t="shared" si="1" ref="M13:M41">I13+E13</f>
        <v>104918</v>
      </c>
      <c r="N13" s="28">
        <f>J13+F13</f>
        <v>8742880</v>
      </c>
      <c r="O13" s="24"/>
      <c r="P13" s="26">
        <v>53630</v>
      </c>
      <c r="Q13" s="28">
        <f>IF(P13="","",(Q12+P13))</f>
        <v>104875</v>
      </c>
      <c r="R13" s="28">
        <f>IF(P13="","",(R12+P13))</f>
        <v>8052021</v>
      </c>
      <c r="S13" s="9"/>
      <c r="T13" s="28">
        <v>976</v>
      </c>
      <c r="U13" s="28">
        <f aca="true" t="shared" si="2" ref="U13:U41">IF(T13="","",(U12+T13))</f>
        <v>2162</v>
      </c>
      <c r="V13" s="28">
        <f>IF(T13="","",(V12+T13))</f>
        <v>203390</v>
      </c>
      <c r="W13" s="9"/>
      <c r="X13" s="28">
        <f>IF(P13=0," ",(T13+P13))</f>
        <v>54606</v>
      </c>
      <c r="Y13" s="28">
        <f>IF(Q13="","",(U13+Q13))</f>
        <v>107037</v>
      </c>
      <c r="Z13" s="28">
        <f>IF(R13="","",(V13+R13))</f>
        <v>8255411</v>
      </c>
      <c r="AA13" s="9"/>
      <c r="AB13" s="28">
        <f aca="true" t="shared" si="3" ref="AB13:AB41">IF(Y13="","",(Y13-M13))</f>
        <v>2119</v>
      </c>
      <c r="AC13" s="28">
        <f aca="true" t="shared" si="4" ref="AC13:AC41">IF(Y13="","",((AB13/M13)*100))</f>
        <v>2.0196725061476584</v>
      </c>
      <c r="AD13" s="28">
        <f aca="true" t="shared" si="5" ref="AD13:AD41">IF(Z13="","",(Z13-N13))</f>
        <v>-487469</v>
      </c>
      <c r="AE13" s="28">
        <f aca="true" t="shared" si="6" ref="AE13:AE41">IF(AD13="","",((AD13/N13)*100))</f>
        <v>-5.5756112402320515</v>
      </c>
      <c r="AF13" s="21"/>
      <c r="AG13" s="21"/>
    </row>
    <row r="14" spans="2:33" s="19" customFormat="1" ht="27.75" customHeight="1">
      <c r="B14" s="23">
        <v>42250</v>
      </c>
      <c r="C14" s="24"/>
      <c r="D14" s="28">
        <v>52378</v>
      </c>
      <c r="E14" s="28">
        <f aca="true" t="shared" si="7" ref="E14:E41">E13+D14</f>
        <v>155284</v>
      </c>
      <c r="F14" s="28">
        <f aca="true" t="shared" si="8" ref="F14:F41">F13+D14</f>
        <v>8634098</v>
      </c>
      <c r="G14" s="24"/>
      <c r="H14" s="28">
        <v>282</v>
      </c>
      <c r="I14" s="28">
        <f aca="true" t="shared" si="9" ref="I14:I41">I13+H14</f>
        <v>2294</v>
      </c>
      <c r="J14" s="28">
        <f aca="true" t="shared" si="10" ref="J14:J41">J13+H14</f>
        <v>161442</v>
      </c>
      <c r="K14" s="24"/>
      <c r="L14" s="28">
        <f t="shared" si="0"/>
        <v>52660</v>
      </c>
      <c r="M14" s="28">
        <f t="shared" si="1"/>
        <v>157578</v>
      </c>
      <c r="N14" s="28">
        <f>J14+F14</f>
        <v>8795540</v>
      </c>
      <c r="O14" s="24"/>
      <c r="P14" s="26">
        <v>49393</v>
      </c>
      <c r="Q14" s="28">
        <f aca="true" t="shared" si="11" ref="Q14:Q41">IF(P14="","",(Q13+P14))</f>
        <v>154268</v>
      </c>
      <c r="R14" s="28">
        <f aca="true" t="shared" si="12" ref="R14:R30">IF(P14="","",(R13+P14))</f>
        <v>8101414</v>
      </c>
      <c r="S14" s="9"/>
      <c r="T14" s="28">
        <v>1172</v>
      </c>
      <c r="U14" s="28">
        <f t="shared" si="2"/>
        <v>3334</v>
      </c>
      <c r="V14" s="28">
        <f aca="true" t="shared" si="13" ref="V14:V30">IF(T14="","",(V13+T14))</f>
        <v>204562</v>
      </c>
      <c r="W14" s="9"/>
      <c r="X14" s="28">
        <f aca="true" t="shared" si="14" ref="X14:X41">IF(P14=0," ",(T14+P14))</f>
        <v>50565</v>
      </c>
      <c r="Y14" s="28">
        <f aca="true" t="shared" si="15" ref="Y14:Y30">IF(Q14="","",(U14+Q14))</f>
        <v>157602</v>
      </c>
      <c r="Z14" s="28">
        <f aca="true" t="shared" si="16" ref="Z14:Z30">IF(R14="","",(V14+R14))</f>
        <v>8305976</v>
      </c>
      <c r="AA14" s="9"/>
      <c r="AB14" s="28">
        <f t="shared" si="3"/>
        <v>24</v>
      </c>
      <c r="AC14" s="28">
        <f t="shared" si="4"/>
        <v>0.015230552488291514</v>
      </c>
      <c r="AD14" s="28">
        <f t="shared" si="5"/>
        <v>-489564</v>
      </c>
      <c r="AE14" s="28">
        <f t="shared" si="6"/>
        <v>-5.566048247179821</v>
      </c>
      <c r="AF14" s="21"/>
      <c r="AG14" s="21"/>
    </row>
    <row r="15" spans="2:33" s="19" customFormat="1" ht="27.75" customHeight="1">
      <c r="B15" s="23">
        <v>42251</v>
      </c>
      <c r="C15" s="24"/>
      <c r="D15" s="28">
        <v>48906</v>
      </c>
      <c r="E15" s="28">
        <f t="shared" si="7"/>
        <v>204190</v>
      </c>
      <c r="F15" s="28">
        <f t="shared" si="8"/>
        <v>8683004</v>
      </c>
      <c r="G15" s="24"/>
      <c r="H15" s="28">
        <v>1085</v>
      </c>
      <c r="I15" s="28">
        <f t="shared" si="9"/>
        <v>3379</v>
      </c>
      <c r="J15" s="28">
        <f t="shared" si="10"/>
        <v>162527</v>
      </c>
      <c r="K15" s="24"/>
      <c r="L15" s="28">
        <f t="shared" si="0"/>
        <v>49991</v>
      </c>
      <c r="M15" s="28">
        <f t="shared" si="1"/>
        <v>207569</v>
      </c>
      <c r="N15" s="28">
        <f>J15+F15</f>
        <v>8845531</v>
      </c>
      <c r="O15" s="24"/>
      <c r="P15" s="26">
        <v>52833</v>
      </c>
      <c r="Q15" s="28">
        <f t="shared" si="11"/>
        <v>207101</v>
      </c>
      <c r="R15" s="28">
        <f t="shared" si="12"/>
        <v>8154247</v>
      </c>
      <c r="S15" s="9"/>
      <c r="T15" s="28">
        <v>1280</v>
      </c>
      <c r="U15" s="28">
        <f t="shared" si="2"/>
        <v>4614</v>
      </c>
      <c r="V15" s="28">
        <f t="shared" si="13"/>
        <v>205842</v>
      </c>
      <c r="W15" s="9"/>
      <c r="X15" s="28">
        <f t="shared" si="14"/>
        <v>54113</v>
      </c>
      <c r="Y15" s="28">
        <f t="shared" si="15"/>
        <v>211715</v>
      </c>
      <c r="Z15" s="28">
        <f t="shared" si="16"/>
        <v>8360089</v>
      </c>
      <c r="AA15" s="9"/>
      <c r="AB15" s="28">
        <f>IF(Y15="","",(Y15-M15))</f>
        <v>4146</v>
      </c>
      <c r="AC15" s="28">
        <f t="shared" si="4"/>
        <v>1.9974080908035399</v>
      </c>
      <c r="AD15" s="28">
        <f t="shared" si="5"/>
        <v>-485442</v>
      </c>
      <c r="AE15" s="28">
        <f t="shared" si="6"/>
        <v>-5.487991619722999</v>
      </c>
      <c r="AF15" s="21"/>
      <c r="AG15" s="21"/>
    </row>
    <row r="16" spans="2:33" s="19" customFormat="1" ht="27.75" customHeight="1">
      <c r="B16" s="23">
        <v>42252</v>
      </c>
      <c r="C16" s="24"/>
      <c r="D16" s="28">
        <v>56546</v>
      </c>
      <c r="E16" s="28">
        <f t="shared" si="7"/>
        <v>260736</v>
      </c>
      <c r="F16" s="28">
        <f t="shared" si="8"/>
        <v>8739550</v>
      </c>
      <c r="G16" s="24"/>
      <c r="H16" s="28">
        <v>1152</v>
      </c>
      <c r="I16" s="28">
        <f t="shared" si="9"/>
        <v>4531</v>
      </c>
      <c r="J16" s="28">
        <f t="shared" si="10"/>
        <v>163679</v>
      </c>
      <c r="K16" s="24"/>
      <c r="L16" s="28">
        <f t="shared" si="0"/>
        <v>57698</v>
      </c>
      <c r="M16" s="28">
        <f t="shared" si="1"/>
        <v>265267</v>
      </c>
      <c r="N16" s="28">
        <f>J16+F16</f>
        <v>8903229</v>
      </c>
      <c r="O16" s="24"/>
      <c r="P16" s="26">
        <v>66759</v>
      </c>
      <c r="Q16" s="28">
        <f t="shared" si="11"/>
        <v>273860</v>
      </c>
      <c r="R16" s="28">
        <f t="shared" si="12"/>
        <v>8221006</v>
      </c>
      <c r="S16" s="9"/>
      <c r="T16" s="28">
        <v>1156</v>
      </c>
      <c r="U16" s="28">
        <f t="shared" si="2"/>
        <v>5770</v>
      </c>
      <c r="V16" s="28">
        <f t="shared" si="13"/>
        <v>206998</v>
      </c>
      <c r="W16" s="9"/>
      <c r="X16" s="28">
        <f t="shared" si="14"/>
        <v>67915</v>
      </c>
      <c r="Y16" s="28">
        <f t="shared" si="15"/>
        <v>279630</v>
      </c>
      <c r="Z16" s="28">
        <f t="shared" si="16"/>
        <v>8428004</v>
      </c>
      <c r="AA16" s="9"/>
      <c r="AB16" s="28">
        <f t="shared" si="3"/>
        <v>14363</v>
      </c>
      <c r="AC16" s="28">
        <f t="shared" si="4"/>
        <v>5.414544590921599</v>
      </c>
      <c r="AD16" s="28">
        <f t="shared" si="5"/>
        <v>-475225</v>
      </c>
      <c r="AE16" s="28">
        <f t="shared" si="6"/>
        <v>-5.337670186850187</v>
      </c>
      <c r="AF16" s="21"/>
      <c r="AG16" s="20"/>
    </row>
    <row r="17" spans="2:33" s="19" customFormat="1" ht="27.75" customHeight="1">
      <c r="B17" s="23">
        <v>42253</v>
      </c>
      <c r="C17" s="24"/>
      <c r="D17" s="28">
        <v>70590</v>
      </c>
      <c r="E17" s="28">
        <f t="shared" si="7"/>
        <v>331326</v>
      </c>
      <c r="F17" s="28">
        <f t="shared" si="8"/>
        <v>8810140</v>
      </c>
      <c r="G17" s="24"/>
      <c r="H17" s="28">
        <v>1500</v>
      </c>
      <c r="I17" s="28">
        <f t="shared" si="9"/>
        <v>6031</v>
      </c>
      <c r="J17" s="28">
        <f t="shared" si="10"/>
        <v>165179</v>
      </c>
      <c r="K17" s="24"/>
      <c r="L17" s="28">
        <f t="shared" si="0"/>
        <v>72090</v>
      </c>
      <c r="M17" s="28">
        <f t="shared" si="1"/>
        <v>337357</v>
      </c>
      <c r="N17" s="28">
        <f aca="true" t="shared" si="17" ref="N17:N41">J17+F17</f>
        <v>8975319</v>
      </c>
      <c r="O17" s="24"/>
      <c r="P17" s="26">
        <v>61207</v>
      </c>
      <c r="Q17" s="28">
        <f t="shared" si="11"/>
        <v>335067</v>
      </c>
      <c r="R17" s="28">
        <f t="shared" si="12"/>
        <v>8282213</v>
      </c>
      <c r="S17" s="9"/>
      <c r="T17" s="28">
        <v>1413</v>
      </c>
      <c r="U17" s="28">
        <f t="shared" si="2"/>
        <v>7183</v>
      </c>
      <c r="V17" s="28">
        <f t="shared" si="13"/>
        <v>208411</v>
      </c>
      <c r="W17" s="9"/>
      <c r="X17" s="28">
        <f t="shared" si="14"/>
        <v>62620</v>
      </c>
      <c r="Y17" s="28">
        <f t="shared" si="15"/>
        <v>342250</v>
      </c>
      <c r="Z17" s="28">
        <f t="shared" si="16"/>
        <v>8490624</v>
      </c>
      <c r="AA17" s="9"/>
      <c r="AB17" s="28">
        <f t="shared" si="3"/>
        <v>4893</v>
      </c>
      <c r="AC17" s="28">
        <f t="shared" si="4"/>
        <v>1.4503923143732012</v>
      </c>
      <c r="AD17" s="28">
        <f t="shared" si="5"/>
        <v>-484695</v>
      </c>
      <c r="AE17" s="28">
        <f t="shared" si="6"/>
        <v>-5.4003094486112415</v>
      </c>
      <c r="AF17" s="21"/>
      <c r="AG17" s="20"/>
    </row>
    <row r="18" spans="2:33" s="19" customFormat="1" ht="27.75" customHeight="1">
      <c r="B18" s="23">
        <v>42254</v>
      </c>
      <c r="C18" s="24"/>
      <c r="D18" s="28">
        <v>61763</v>
      </c>
      <c r="E18" s="28">
        <f t="shared" si="7"/>
        <v>393089</v>
      </c>
      <c r="F18" s="28">
        <f t="shared" si="8"/>
        <v>8871903</v>
      </c>
      <c r="G18" s="24"/>
      <c r="H18" s="28">
        <v>957</v>
      </c>
      <c r="I18" s="28">
        <f t="shared" si="9"/>
        <v>6988</v>
      </c>
      <c r="J18" s="28">
        <f t="shared" si="10"/>
        <v>166136</v>
      </c>
      <c r="K18" s="24"/>
      <c r="L18" s="28">
        <f t="shared" si="0"/>
        <v>62720</v>
      </c>
      <c r="M18" s="28">
        <f t="shared" si="1"/>
        <v>400077</v>
      </c>
      <c r="N18" s="28">
        <f t="shared" si="17"/>
        <v>9038039</v>
      </c>
      <c r="O18" s="24"/>
      <c r="P18" s="26">
        <v>42090</v>
      </c>
      <c r="Q18" s="28">
        <f t="shared" si="11"/>
        <v>377157</v>
      </c>
      <c r="R18" s="28">
        <f t="shared" si="12"/>
        <v>8324303</v>
      </c>
      <c r="S18" s="9"/>
      <c r="T18" s="28">
        <v>1143</v>
      </c>
      <c r="U18" s="28">
        <f t="shared" si="2"/>
        <v>8326</v>
      </c>
      <c r="V18" s="28">
        <f t="shared" si="13"/>
        <v>209554</v>
      </c>
      <c r="W18" s="9"/>
      <c r="X18" s="28">
        <f t="shared" si="14"/>
        <v>43233</v>
      </c>
      <c r="Y18" s="28">
        <f t="shared" si="15"/>
        <v>385483</v>
      </c>
      <c r="Z18" s="28">
        <f t="shared" si="16"/>
        <v>8533857</v>
      </c>
      <c r="AA18" s="9"/>
      <c r="AB18" s="28">
        <f t="shared" si="3"/>
        <v>-14594</v>
      </c>
      <c r="AC18" s="28">
        <f t="shared" si="4"/>
        <v>-3.647797798923707</v>
      </c>
      <c r="AD18" s="28">
        <f t="shared" si="5"/>
        <v>-504182</v>
      </c>
      <c r="AE18" s="28">
        <f t="shared" si="6"/>
        <v>-5.5784446161385235</v>
      </c>
      <c r="AF18" s="21"/>
      <c r="AG18" s="21"/>
    </row>
    <row r="19" spans="2:33" s="19" customFormat="1" ht="27.75" customHeight="1">
      <c r="B19" s="23">
        <v>42255</v>
      </c>
      <c r="C19" s="24"/>
      <c r="D19" s="28">
        <v>42651</v>
      </c>
      <c r="E19" s="28">
        <f t="shared" si="7"/>
        <v>435740</v>
      </c>
      <c r="F19" s="28">
        <f t="shared" si="8"/>
        <v>8914554</v>
      </c>
      <c r="G19" s="24"/>
      <c r="H19" s="28">
        <v>1263</v>
      </c>
      <c r="I19" s="28">
        <f t="shared" si="9"/>
        <v>8251</v>
      </c>
      <c r="J19" s="28">
        <f t="shared" si="10"/>
        <v>167399</v>
      </c>
      <c r="K19" s="24"/>
      <c r="L19" s="28">
        <f t="shared" si="0"/>
        <v>43914</v>
      </c>
      <c r="M19" s="28">
        <f t="shared" si="1"/>
        <v>443991</v>
      </c>
      <c r="N19" s="28">
        <f t="shared" si="17"/>
        <v>9081953</v>
      </c>
      <c r="O19" s="24"/>
      <c r="P19" s="26">
        <v>52459</v>
      </c>
      <c r="Q19" s="28">
        <f t="shared" si="11"/>
        <v>429616</v>
      </c>
      <c r="R19" s="28">
        <f t="shared" si="12"/>
        <v>8376762</v>
      </c>
      <c r="S19" s="9"/>
      <c r="T19" s="28">
        <v>428</v>
      </c>
      <c r="U19" s="28">
        <f t="shared" si="2"/>
        <v>8754</v>
      </c>
      <c r="V19" s="28">
        <f t="shared" si="13"/>
        <v>209982</v>
      </c>
      <c r="W19" s="9"/>
      <c r="X19" s="28">
        <f t="shared" si="14"/>
        <v>52887</v>
      </c>
      <c r="Y19" s="28">
        <f t="shared" si="15"/>
        <v>438370</v>
      </c>
      <c r="Z19" s="28">
        <f t="shared" si="16"/>
        <v>8586744</v>
      </c>
      <c r="AA19" s="9"/>
      <c r="AB19" s="28">
        <f t="shared" si="3"/>
        <v>-5621</v>
      </c>
      <c r="AC19" s="28">
        <f t="shared" si="4"/>
        <v>-1.2660166534907238</v>
      </c>
      <c r="AD19" s="28">
        <f t="shared" si="5"/>
        <v>-495209</v>
      </c>
      <c r="AE19" s="28">
        <f t="shared" si="6"/>
        <v>-5.452670807699621</v>
      </c>
      <c r="AF19" s="21"/>
      <c r="AG19" s="21"/>
    </row>
    <row r="20" spans="2:33" s="19" customFormat="1" ht="27.75" customHeight="1">
      <c r="B20" s="23">
        <v>42256</v>
      </c>
      <c r="C20" s="24"/>
      <c r="D20" s="28">
        <v>52945</v>
      </c>
      <c r="E20" s="28">
        <f t="shared" si="7"/>
        <v>488685</v>
      </c>
      <c r="F20" s="28">
        <f t="shared" si="8"/>
        <v>8967499</v>
      </c>
      <c r="G20" s="24"/>
      <c r="H20" s="28">
        <v>797</v>
      </c>
      <c r="I20" s="28">
        <f t="shared" si="9"/>
        <v>9048</v>
      </c>
      <c r="J20" s="28">
        <f t="shared" si="10"/>
        <v>168196</v>
      </c>
      <c r="K20" s="24"/>
      <c r="L20" s="28">
        <f t="shared" si="0"/>
        <v>53742</v>
      </c>
      <c r="M20" s="28">
        <f t="shared" si="1"/>
        <v>497733</v>
      </c>
      <c r="N20" s="28">
        <f t="shared" si="17"/>
        <v>9135695</v>
      </c>
      <c r="O20" s="24"/>
      <c r="P20" s="26">
        <v>52964</v>
      </c>
      <c r="Q20" s="28">
        <f t="shared" si="11"/>
        <v>482580</v>
      </c>
      <c r="R20" s="28">
        <f t="shared" si="12"/>
        <v>8429726</v>
      </c>
      <c r="S20" s="9"/>
      <c r="T20" s="28">
        <v>879</v>
      </c>
      <c r="U20" s="28">
        <f t="shared" si="2"/>
        <v>9633</v>
      </c>
      <c r="V20" s="28">
        <f t="shared" si="13"/>
        <v>210861</v>
      </c>
      <c r="W20" s="9"/>
      <c r="X20" s="28">
        <f t="shared" si="14"/>
        <v>53843</v>
      </c>
      <c r="Y20" s="28">
        <f t="shared" si="15"/>
        <v>492213</v>
      </c>
      <c r="Z20" s="28">
        <f t="shared" si="16"/>
        <v>8640587</v>
      </c>
      <c r="AA20" s="9"/>
      <c r="AB20" s="28">
        <f t="shared" si="3"/>
        <v>-5520</v>
      </c>
      <c r="AC20" s="28">
        <f t="shared" si="4"/>
        <v>-1.1090283344684801</v>
      </c>
      <c r="AD20" s="28">
        <f t="shared" si="5"/>
        <v>-495108</v>
      </c>
      <c r="AE20" s="28">
        <f t="shared" si="6"/>
        <v>-5.419489157639347</v>
      </c>
      <c r="AF20" s="21"/>
      <c r="AG20" s="21"/>
    </row>
    <row r="21" spans="2:33" s="19" customFormat="1" ht="27.75" customHeight="1">
      <c r="B21" s="23">
        <v>42257</v>
      </c>
      <c r="C21" s="24"/>
      <c r="D21" s="28">
        <v>51923</v>
      </c>
      <c r="E21" s="28">
        <f t="shared" si="7"/>
        <v>540608</v>
      </c>
      <c r="F21" s="28">
        <f t="shared" si="8"/>
        <v>9019422</v>
      </c>
      <c r="G21" s="24"/>
      <c r="H21" s="28">
        <v>278</v>
      </c>
      <c r="I21" s="28">
        <f t="shared" si="9"/>
        <v>9326</v>
      </c>
      <c r="J21" s="28">
        <f t="shared" si="10"/>
        <v>168474</v>
      </c>
      <c r="K21" s="24"/>
      <c r="L21" s="28">
        <f t="shared" si="0"/>
        <v>52201</v>
      </c>
      <c r="M21" s="28">
        <f t="shared" si="1"/>
        <v>549934</v>
      </c>
      <c r="N21" s="28">
        <f t="shared" si="17"/>
        <v>9187896</v>
      </c>
      <c r="O21" s="24"/>
      <c r="P21" s="26">
        <v>46943</v>
      </c>
      <c r="Q21" s="28">
        <f t="shared" si="11"/>
        <v>529523</v>
      </c>
      <c r="R21" s="28">
        <f t="shared" si="12"/>
        <v>8476669</v>
      </c>
      <c r="S21" s="9"/>
      <c r="T21" s="28">
        <v>1288</v>
      </c>
      <c r="U21" s="28">
        <f t="shared" si="2"/>
        <v>10921</v>
      </c>
      <c r="V21" s="28">
        <f t="shared" si="13"/>
        <v>212149</v>
      </c>
      <c r="W21" s="9"/>
      <c r="X21" s="28">
        <f t="shared" si="14"/>
        <v>48231</v>
      </c>
      <c r="Y21" s="28">
        <f t="shared" si="15"/>
        <v>540444</v>
      </c>
      <c r="Z21" s="28">
        <f t="shared" si="16"/>
        <v>8688818</v>
      </c>
      <c r="AA21" s="9"/>
      <c r="AB21" s="28">
        <f t="shared" si="3"/>
        <v>-9490</v>
      </c>
      <c r="AC21" s="28">
        <f t="shared" si="4"/>
        <v>-1.7256616248495276</v>
      </c>
      <c r="AD21" s="28">
        <f t="shared" si="5"/>
        <v>-499078</v>
      </c>
      <c r="AE21" s="28">
        <f t="shared" si="6"/>
        <v>-5.431907370305454</v>
      </c>
      <c r="AF21" s="21"/>
      <c r="AG21" s="21"/>
    </row>
    <row r="22" spans="2:33" s="19" customFormat="1" ht="27.75" customHeight="1">
      <c r="B22" s="23">
        <v>42258</v>
      </c>
      <c r="C22" s="24"/>
      <c r="D22" s="28">
        <v>44473</v>
      </c>
      <c r="E22" s="28">
        <f t="shared" si="7"/>
        <v>585081</v>
      </c>
      <c r="F22" s="28">
        <f t="shared" si="8"/>
        <v>9063895</v>
      </c>
      <c r="G22" s="24"/>
      <c r="H22" s="28">
        <v>1208</v>
      </c>
      <c r="I22" s="28">
        <f t="shared" si="9"/>
        <v>10534</v>
      </c>
      <c r="J22" s="28">
        <f t="shared" si="10"/>
        <v>169682</v>
      </c>
      <c r="K22" s="24"/>
      <c r="L22" s="28">
        <f t="shared" si="0"/>
        <v>45681</v>
      </c>
      <c r="M22" s="28">
        <f t="shared" si="1"/>
        <v>595615</v>
      </c>
      <c r="N22" s="28">
        <f t="shared" si="17"/>
        <v>9233577</v>
      </c>
      <c r="O22" s="24"/>
      <c r="P22" s="26">
        <v>50708</v>
      </c>
      <c r="Q22" s="28">
        <f t="shared" si="11"/>
        <v>580231</v>
      </c>
      <c r="R22" s="28">
        <f t="shared" si="12"/>
        <v>8527377</v>
      </c>
      <c r="S22" s="9"/>
      <c r="T22" s="28">
        <v>1489</v>
      </c>
      <c r="U22" s="28">
        <f t="shared" si="2"/>
        <v>12410</v>
      </c>
      <c r="V22" s="28">
        <f t="shared" si="13"/>
        <v>213638</v>
      </c>
      <c r="W22" s="9"/>
      <c r="X22" s="28">
        <f t="shared" si="14"/>
        <v>52197</v>
      </c>
      <c r="Y22" s="28">
        <f t="shared" si="15"/>
        <v>592641</v>
      </c>
      <c r="Z22" s="28">
        <f t="shared" si="16"/>
        <v>8741015</v>
      </c>
      <c r="AA22" s="9"/>
      <c r="AB22" s="28">
        <f t="shared" si="3"/>
        <v>-2974</v>
      </c>
      <c r="AC22" s="28">
        <f t="shared" si="4"/>
        <v>-0.49931583321440864</v>
      </c>
      <c r="AD22" s="28">
        <f t="shared" si="5"/>
        <v>-492562</v>
      </c>
      <c r="AE22" s="28">
        <f t="shared" si="6"/>
        <v>-5.334465722222276</v>
      </c>
      <c r="AF22" s="21"/>
      <c r="AG22" s="21"/>
    </row>
    <row r="23" spans="2:33" s="19" customFormat="1" ht="27.75" customHeight="1">
      <c r="B23" s="23">
        <v>42259</v>
      </c>
      <c r="C23" s="24"/>
      <c r="D23" s="28">
        <v>54030</v>
      </c>
      <c r="E23" s="28">
        <f t="shared" si="7"/>
        <v>639111</v>
      </c>
      <c r="F23" s="28">
        <f t="shared" si="8"/>
        <v>9117925</v>
      </c>
      <c r="G23" s="24"/>
      <c r="H23" s="28">
        <v>1288</v>
      </c>
      <c r="I23" s="28">
        <f t="shared" si="9"/>
        <v>11822</v>
      </c>
      <c r="J23" s="28">
        <f t="shared" si="10"/>
        <v>170970</v>
      </c>
      <c r="K23" s="24"/>
      <c r="L23" s="28">
        <f t="shared" si="0"/>
        <v>55318</v>
      </c>
      <c r="M23" s="28">
        <f t="shared" si="1"/>
        <v>650933</v>
      </c>
      <c r="N23" s="28">
        <f t="shared" si="17"/>
        <v>9288895</v>
      </c>
      <c r="O23" s="24"/>
      <c r="P23" s="26">
        <v>66622</v>
      </c>
      <c r="Q23" s="28">
        <f t="shared" si="11"/>
        <v>646853</v>
      </c>
      <c r="R23" s="28">
        <f t="shared" si="12"/>
        <v>8593999</v>
      </c>
      <c r="S23" s="9"/>
      <c r="T23" s="28">
        <v>1471</v>
      </c>
      <c r="U23" s="28">
        <f t="shared" si="2"/>
        <v>13881</v>
      </c>
      <c r="V23" s="28">
        <f t="shared" si="13"/>
        <v>215109</v>
      </c>
      <c r="W23" s="9"/>
      <c r="X23" s="28">
        <f t="shared" si="14"/>
        <v>68093</v>
      </c>
      <c r="Y23" s="28">
        <f t="shared" si="15"/>
        <v>660734</v>
      </c>
      <c r="Z23" s="28">
        <f t="shared" si="16"/>
        <v>8809108</v>
      </c>
      <c r="AA23" s="9"/>
      <c r="AB23" s="28">
        <f t="shared" si="3"/>
        <v>9801</v>
      </c>
      <c r="AC23" s="28">
        <f t="shared" si="4"/>
        <v>1.5056849168808464</v>
      </c>
      <c r="AD23" s="28">
        <f t="shared" si="5"/>
        <v>-479787</v>
      </c>
      <c r="AE23" s="28">
        <f t="shared" si="6"/>
        <v>-5.165167654494964</v>
      </c>
      <c r="AF23" s="21"/>
      <c r="AG23" s="21"/>
    </row>
    <row r="24" spans="2:33" s="19" customFormat="1" ht="27.75" customHeight="1">
      <c r="B24" s="23">
        <v>42260</v>
      </c>
      <c r="C24" s="24"/>
      <c r="D24" s="28">
        <v>71329</v>
      </c>
      <c r="E24" s="28">
        <f t="shared" si="7"/>
        <v>710440</v>
      </c>
      <c r="F24" s="28">
        <f t="shared" si="8"/>
        <v>9189254</v>
      </c>
      <c r="G24" s="24"/>
      <c r="H24" s="28">
        <v>1652</v>
      </c>
      <c r="I24" s="28">
        <f t="shared" si="9"/>
        <v>13474</v>
      </c>
      <c r="J24" s="28">
        <f t="shared" si="10"/>
        <v>172622</v>
      </c>
      <c r="K24" s="24"/>
      <c r="L24" s="28">
        <f t="shared" si="0"/>
        <v>72981</v>
      </c>
      <c r="M24" s="28">
        <f t="shared" si="1"/>
        <v>723914</v>
      </c>
      <c r="N24" s="28">
        <f t="shared" si="17"/>
        <v>9361876</v>
      </c>
      <c r="O24" s="24"/>
      <c r="P24" s="26">
        <v>61256</v>
      </c>
      <c r="Q24" s="28">
        <f t="shared" si="11"/>
        <v>708109</v>
      </c>
      <c r="R24" s="28">
        <f t="shared" si="12"/>
        <v>8655255</v>
      </c>
      <c r="S24" s="9"/>
      <c r="T24" s="28">
        <v>983</v>
      </c>
      <c r="U24" s="28">
        <f t="shared" si="2"/>
        <v>14864</v>
      </c>
      <c r="V24" s="28">
        <f t="shared" si="13"/>
        <v>216092</v>
      </c>
      <c r="W24" s="9"/>
      <c r="X24" s="28">
        <f t="shared" si="14"/>
        <v>62239</v>
      </c>
      <c r="Y24" s="28">
        <f t="shared" si="15"/>
        <v>722973</v>
      </c>
      <c r="Z24" s="28">
        <f t="shared" si="16"/>
        <v>8871347</v>
      </c>
      <c r="AA24" s="9"/>
      <c r="AB24" s="28">
        <f t="shared" si="3"/>
        <v>-941</v>
      </c>
      <c r="AC24" s="28">
        <f t="shared" si="4"/>
        <v>-0.12998781623231487</v>
      </c>
      <c r="AD24" s="28">
        <f t="shared" si="5"/>
        <v>-490529</v>
      </c>
      <c r="AE24" s="28">
        <f t="shared" si="6"/>
        <v>-5.239644276424939</v>
      </c>
      <c r="AF24" s="21"/>
      <c r="AG24" s="21"/>
    </row>
    <row r="25" spans="2:33" s="19" customFormat="1" ht="27.75" customHeight="1">
      <c r="B25" s="23">
        <v>42261</v>
      </c>
      <c r="C25" s="24"/>
      <c r="D25" s="28">
        <v>63427</v>
      </c>
      <c r="E25" s="28">
        <f t="shared" si="7"/>
        <v>773867</v>
      </c>
      <c r="F25" s="28">
        <f t="shared" si="8"/>
        <v>9252681</v>
      </c>
      <c r="G25" s="24"/>
      <c r="H25" s="28">
        <v>1031</v>
      </c>
      <c r="I25" s="28">
        <f t="shared" si="9"/>
        <v>14505</v>
      </c>
      <c r="J25" s="28">
        <f t="shared" si="10"/>
        <v>173653</v>
      </c>
      <c r="K25" s="24"/>
      <c r="L25" s="28">
        <f t="shared" si="0"/>
        <v>64458</v>
      </c>
      <c r="M25" s="28">
        <f t="shared" si="1"/>
        <v>788372</v>
      </c>
      <c r="N25" s="28">
        <f t="shared" si="17"/>
        <v>9426334</v>
      </c>
      <c r="O25" s="24"/>
      <c r="P25" s="26">
        <v>42840</v>
      </c>
      <c r="Q25" s="28">
        <f t="shared" si="11"/>
        <v>750949</v>
      </c>
      <c r="R25" s="28">
        <f t="shared" si="12"/>
        <v>8698095</v>
      </c>
      <c r="S25" s="9"/>
      <c r="T25" s="28">
        <v>1197</v>
      </c>
      <c r="U25" s="28">
        <f t="shared" si="2"/>
        <v>16061</v>
      </c>
      <c r="V25" s="28">
        <f t="shared" si="13"/>
        <v>217289</v>
      </c>
      <c r="W25" s="9"/>
      <c r="X25" s="28">
        <f t="shared" si="14"/>
        <v>44037</v>
      </c>
      <c r="Y25" s="28">
        <f t="shared" si="15"/>
        <v>767010</v>
      </c>
      <c r="Z25" s="28">
        <f t="shared" si="16"/>
        <v>8915384</v>
      </c>
      <c r="AA25" s="9"/>
      <c r="AB25" s="28">
        <f t="shared" si="3"/>
        <v>-21362</v>
      </c>
      <c r="AC25" s="28">
        <f t="shared" si="4"/>
        <v>-2.709634538009975</v>
      </c>
      <c r="AD25" s="28">
        <f t="shared" si="5"/>
        <v>-510950</v>
      </c>
      <c r="AE25" s="28">
        <f t="shared" si="6"/>
        <v>-5.4204529565788775</v>
      </c>
      <c r="AF25" s="21"/>
      <c r="AG25" s="21"/>
    </row>
    <row r="26" spans="2:33" s="19" customFormat="1" ht="27.75" customHeight="1">
      <c r="B26" s="23">
        <v>42262</v>
      </c>
      <c r="C26" s="24"/>
      <c r="D26" s="28">
        <v>44895</v>
      </c>
      <c r="E26" s="28">
        <f t="shared" si="7"/>
        <v>818762</v>
      </c>
      <c r="F26" s="28">
        <f t="shared" si="8"/>
        <v>9297576</v>
      </c>
      <c r="G26" s="24"/>
      <c r="H26" s="28">
        <v>1292</v>
      </c>
      <c r="I26" s="28">
        <f t="shared" si="9"/>
        <v>15797</v>
      </c>
      <c r="J26" s="28">
        <f t="shared" si="10"/>
        <v>174945</v>
      </c>
      <c r="K26" s="24"/>
      <c r="L26" s="28">
        <f t="shared" si="0"/>
        <v>46187</v>
      </c>
      <c r="M26" s="28">
        <f t="shared" si="1"/>
        <v>834559</v>
      </c>
      <c r="N26" s="28">
        <f t="shared" si="17"/>
        <v>9472521</v>
      </c>
      <c r="O26" s="24"/>
      <c r="P26" s="26">
        <v>49547</v>
      </c>
      <c r="Q26" s="28">
        <f t="shared" si="11"/>
        <v>800496</v>
      </c>
      <c r="R26" s="28">
        <f t="shared" si="12"/>
        <v>8747642</v>
      </c>
      <c r="S26" s="9"/>
      <c r="T26" s="28">
        <v>1222</v>
      </c>
      <c r="U26" s="28">
        <f t="shared" si="2"/>
        <v>17283</v>
      </c>
      <c r="V26" s="28">
        <f t="shared" si="13"/>
        <v>218511</v>
      </c>
      <c r="W26" s="9"/>
      <c r="X26" s="28">
        <f t="shared" si="14"/>
        <v>50769</v>
      </c>
      <c r="Y26" s="28">
        <f t="shared" si="15"/>
        <v>817779</v>
      </c>
      <c r="Z26" s="28">
        <f t="shared" si="16"/>
        <v>8966153</v>
      </c>
      <c r="AA26" s="9"/>
      <c r="AB26" s="28">
        <f t="shared" si="3"/>
        <v>-16780</v>
      </c>
      <c r="AC26" s="28">
        <f t="shared" si="4"/>
        <v>-2.0106427466482297</v>
      </c>
      <c r="AD26" s="28">
        <f t="shared" si="5"/>
        <v>-506368</v>
      </c>
      <c r="AE26" s="28">
        <f t="shared" si="6"/>
        <v>-5.345651912516214</v>
      </c>
      <c r="AF26" s="21"/>
      <c r="AG26" s="20"/>
    </row>
    <row r="27" spans="2:33" s="19" customFormat="1" ht="27.75" customHeight="1">
      <c r="B27" s="23">
        <v>42263</v>
      </c>
      <c r="C27" s="24"/>
      <c r="D27" s="28">
        <v>53775</v>
      </c>
      <c r="E27" s="28">
        <f t="shared" si="7"/>
        <v>872537</v>
      </c>
      <c r="F27" s="28">
        <f t="shared" si="8"/>
        <v>9351351</v>
      </c>
      <c r="G27" s="24"/>
      <c r="H27" s="28">
        <v>816</v>
      </c>
      <c r="I27" s="28">
        <f t="shared" si="9"/>
        <v>16613</v>
      </c>
      <c r="J27" s="28">
        <f t="shared" si="10"/>
        <v>175761</v>
      </c>
      <c r="K27" s="24"/>
      <c r="L27" s="28">
        <f t="shared" si="0"/>
        <v>54591</v>
      </c>
      <c r="M27" s="28">
        <f t="shared" si="1"/>
        <v>889150</v>
      </c>
      <c r="N27" s="28">
        <f t="shared" si="17"/>
        <v>9527112</v>
      </c>
      <c r="O27" s="24"/>
      <c r="P27" s="26">
        <v>51948</v>
      </c>
      <c r="Q27" s="28">
        <f t="shared" si="11"/>
        <v>852444</v>
      </c>
      <c r="R27" s="28">
        <f t="shared" si="12"/>
        <v>8799590</v>
      </c>
      <c r="S27" s="9"/>
      <c r="T27" s="28">
        <v>975</v>
      </c>
      <c r="U27" s="28">
        <f t="shared" si="2"/>
        <v>18258</v>
      </c>
      <c r="V27" s="28">
        <f t="shared" si="13"/>
        <v>219486</v>
      </c>
      <c r="W27" s="9"/>
      <c r="X27" s="28">
        <f t="shared" si="14"/>
        <v>52923</v>
      </c>
      <c r="Y27" s="28">
        <f t="shared" si="15"/>
        <v>870702</v>
      </c>
      <c r="Z27" s="28">
        <f t="shared" si="16"/>
        <v>9019076</v>
      </c>
      <c r="AA27" s="9"/>
      <c r="AB27" s="28">
        <f t="shared" si="3"/>
        <v>-18448</v>
      </c>
      <c r="AC27" s="28">
        <f t="shared" si="4"/>
        <v>-2.0747905302817298</v>
      </c>
      <c r="AD27" s="28">
        <f t="shared" si="5"/>
        <v>-508036</v>
      </c>
      <c r="AE27" s="28">
        <f t="shared" si="6"/>
        <v>-5.332528892281312</v>
      </c>
      <c r="AF27" s="21"/>
      <c r="AG27" s="21"/>
    </row>
    <row r="28" spans="2:33" s="19" customFormat="1" ht="27.75" customHeight="1">
      <c r="B28" s="23">
        <v>42264</v>
      </c>
      <c r="C28" s="24"/>
      <c r="D28" s="28">
        <v>52349</v>
      </c>
      <c r="E28" s="28">
        <f t="shared" si="7"/>
        <v>924886</v>
      </c>
      <c r="F28" s="28">
        <f t="shared" si="8"/>
        <v>9403700</v>
      </c>
      <c r="G28" s="24"/>
      <c r="H28" s="28">
        <v>318</v>
      </c>
      <c r="I28" s="28">
        <f t="shared" si="9"/>
        <v>16931</v>
      </c>
      <c r="J28" s="28">
        <f t="shared" si="10"/>
        <v>176079</v>
      </c>
      <c r="K28" s="24"/>
      <c r="L28" s="28">
        <f t="shared" si="0"/>
        <v>52667</v>
      </c>
      <c r="M28" s="28">
        <f t="shared" si="1"/>
        <v>941817</v>
      </c>
      <c r="N28" s="28">
        <f t="shared" si="17"/>
        <v>9579779</v>
      </c>
      <c r="O28" s="24"/>
      <c r="P28" s="26">
        <v>44806</v>
      </c>
      <c r="Q28" s="28">
        <f t="shared" si="11"/>
        <v>897250</v>
      </c>
      <c r="R28" s="28">
        <f t="shared" si="12"/>
        <v>8844396</v>
      </c>
      <c r="S28" s="9"/>
      <c r="T28" s="28">
        <v>1297</v>
      </c>
      <c r="U28" s="28">
        <f t="shared" si="2"/>
        <v>19555</v>
      </c>
      <c r="V28" s="28">
        <f t="shared" si="13"/>
        <v>220783</v>
      </c>
      <c r="W28" s="9"/>
      <c r="X28" s="28">
        <f t="shared" si="14"/>
        <v>46103</v>
      </c>
      <c r="Y28" s="28">
        <f t="shared" si="15"/>
        <v>916805</v>
      </c>
      <c r="Z28" s="28">
        <f t="shared" si="16"/>
        <v>9065179</v>
      </c>
      <c r="AA28" s="9"/>
      <c r="AB28" s="28">
        <f t="shared" si="3"/>
        <v>-25012</v>
      </c>
      <c r="AC28" s="28">
        <f t="shared" si="4"/>
        <v>-2.6557176181784783</v>
      </c>
      <c r="AD28" s="28">
        <f t="shared" si="5"/>
        <v>-514600</v>
      </c>
      <c r="AE28" s="28">
        <f t="shared" si="6"/>
        <v>-5.37173143555817</v>
      </c>
      <c r="AF28" s="21"/>
      <c r="AG28" s="21"/>
    </row>
    <row r="29" spans="2:33" s="19" customFormat="1" ht="27.75" customHeight="1">
      <c r="B29" s="23">
        <v>42265</v>
      </c>
      <c r="C29" s="24"/>
      <c r="D29" s="28">
        <v>45293</v>
      </c>
      <c r="E29" s="28">
        <f t="shared" si="7"/>
        <v>970179</v>
      </c>
      <c r="F29" s="28">
        <f t="shared" si="8"/>
        <v>9448993</v>
      </c>
      <c r="G29" s="24"/>
      <c r="H29" s="28">
        <v>1194</v>
      </c>
      <c r="I29" s="28">
        <f t="shared" si="9"/>
        <v>18125</v>
      </c>
      <c r="J29" s="28">
        <f t="shared" si="10"/>
        <v>177273</v>
      </c>
      <c r="K29" s="24"/>
      <c r="L29" s="28">
        <f t="shared" si="0"/>
        <v>46487</v>
      </c>
      <c r="M29" s="28">
        <f t="shared" si="1"/>
        <v>988304</v>
      </c>
      <c r="N29" s="28">
        <f t="shared" si="17"/>
        <v>9626266</v>
      </c>
      <c r="O29" s="24"/>
      <c r="P29" s="26">
        <v>49316</v>
      </c>
      <c r="Q29" s="28">
        <f t="shared" si="11"/>
        <v>946566</v>
      </c>
      <c r="R29" s="28">
        <f t="shared" si="12"/>
        <v>8893712</v>
      </c>
      <c r="S29" s="9"/>
      <c r="T29" s="28">
        <v>1451</v>
      </c>
      <c r="U29" s="28">
        <f t="shared" si="2"/>
        <v>21006</v>
      </c>
      <c r="V29" s="28">
        <f t="shared" si="13"/>
        <v>222234</v>
      </c>
      <c r="W29" s="9"/>
      <c r="X29" s="28">
        <f t="shared" si="14"/>
        <v>50767</v>
      </c>
      <c r="Y29" s="28">
        <f t="shared" si="15"/>
        <v>967572</v>
      </c>
      <c r="Z29" s="28">
        <f t="shared" si="16"/>
        <v>9115946</v>
      </c>
      <c r="AA29" s="9"/>
      <c r="AB29" s="28">
        <f t="shared" si="3"/>
        <v>-20732</v>
      </c>
      <c r="AC29" s="28">
        <f t="shared" si="4"/>
        <v>-2.097735109844744</v>
      </c>
      <c r="AD29" s="28">
        <f t="shared" si="5"/>
        <v>-510320</v>
      </c>
      <c r="AE29" s="28">
        <f t="shared" si="6"/>
        <v>-5.3013286771838635</v>
      </c>
      <c r="AF29" s="21"/>
      <c r="AG29" s="21"/>
    </row>
    <row r="30" spans="2:33" s="19" customFormat="1" ht="27.75" customHeight="1">
      <c r="B30" s="23">
        <v>42266</v>
      </c>
      <c r="C30" s="24"/>
      <c r="D30" s="28">
        <v>50035</v>
      </c>
      <c r="E30" s="28">
        <f t="shared" si="7"/>
        <v>1020214</v>
      </c>
      <c r="F30" s="28">
        <f t="shared" si="8"/>
        <v>9499028</v>
      </c>
      <c r="G30" s="24"/>
      <c r="H30" s="28">
        <v>949</v>
      </c>
      <c r="I30" s="28">
        <f t="shared" si="9"/>
        <v>19074</v>
      </c>
      <c r="J30" s="28">
        <f t="shared" si="10"/>
        <v>178222</v>
      </c>
      <c r="K30" s="24"/>
      <c r="L30" s="28">
        <f t="shared" si="0"/>
        <v>50984</v>
      </c>
      <c r="M30" s="28">
        <f t="shared" si="1"/>
        <v>1039288</v>
      </c>
      <c r="N30" s="28">
        <f t="shared" si="17"/>
        <v>9677250</v>
      </c>
      <c r="O30" s="24"/>
      <c r="P30" s="26">
        <v>63211</v>
      </c>
      <c r="Q30" s="28">
        <f t="shared" si="11"/>
        <v>1009777</v>
      </c>
      <c r="R30" s="28">
        <f t="shared" si="12"/>
        <v>8956923</v>
      </c>
      <c r="S30" s="9"/>
      <c r="T30" s="28">
        <v>1284</v>
      </c>
      <c r="U30" s="28">
        <f t="shared" si="2"/>
        <v>22290</v>
      </c>
      <c r="V30" s="28">
        <f t="shared" si="13"/>
        <v>223518</v>
      </c>
      <c r="W30" s="9"/>
      <c r="X30" s="28">
        <f t="shared" si="14"/>
        <v>64495</v>
      </c>
      <c r="Y30" s="28">
        <f t="shared" si="15"/>
        <v>1032067</v>
      </c>
      <c r="Z30" s="28">
        <f t="shared" si="16"/>
        <v>9180441</v>
      </c>
      <c r="AA30" s="9"/>
      <c r="AB30" s="28">
        <f t="shared" si="3"/>
        <v>-7221</v>
      </c>
      <c r="AC30" s="28">
        <f t="shared" si="4"/>
        <v>-0.6948025956231574</v>
      </c>
      <c r="AD30" s="28">
        <f t="shared" si="5"/>
        <v>-496809</v>
      </c>
      <c r="AE30" s="28">
        <f t="shared" si="6"/>
        <v>-5.133782841199721</v>
      </c>
      <c r="AF30" s="21"/>
      <c r="AG30" s="21"/>
    </row>
    <row r="31" spans="2:33" s="19" customFormat="1" ht="27.75" customHeight="1">
      <c r="B31" s="23">
        <v>42267</v>
      </c>
      <c r="C31" s="24"/>
      <c r="D31" s="28">
        <v>67999</v>
      </c>
      <c r="E31" s="28">
        <f t="shared" si="7"/>
        <v>1088213</v>
      </c>
      <c r="F31" s="28">
        <f t="shared" si="8"/>
        <v>9567027</v>
      </c>
      <c r="G31" s="24"/>
      <c r="H31" s="28">
        <v>1869</v>
      </c>
      <c r="I31" s="28">
        <f t="shared" si="9"/>
        <v>20943</v>
      </c>
      <c r="J31" s="28">
        <f t="shared" si="10"/>
        <v>180091</v>
      </c>
      <c r="K31" s="24"/>
      <c r="L31" s="28">
        <f t="shared" si="0"/>
        <v>69868</v>
      </c>
      <c r="M31" s="28">
        <f t="shared" si="1"/>
        <v>1109156</v>
      </c>
      <c r="N31" s="28">
        <f t="shared" si="17"/>
        <v>9747118</v>
      </c>
      <c r="O31" s="24"/>
      <c r="P31" s="26">
        <v>57299</v>
      </c>
      <c r="Q31" s="28">
        <f t="shared" si="11"/>
        <v>1067076</v>
      </c>
      <c r="R31" s="28">
        <f aca="true" t="shared" si="18" ref="R31:R41">IF(P31="","",(R30+P31))</f>
        <v>9014222</v>
      </c>
      <c r="S31" s="9"/>
      <c r="T31" s="28">
        <v>1109</v>
      </c>
      <c r="U31" s="28">
        <f t="shared" si="2"/>
        <v>23399</v>
      </c>
      <c r="V31" s="28">
        <f aca="true" t="shared" si="19" ref="V31:V41">IF(T31="","",(V30+T31))</f>
        <v>224627</v>
      </c>
      <c r="W31" s="9"/>
      <c r="X31" s="28">
        <f t="shared" si="14"/>
        <v>58408</v>
      </c>
      <c r="Y31" s="28">
        <f aca="true" t="shared" si="20" ref="Y31:Y41">IF(Q31="","",(U31+Q31))</f>
        <v>1090475</v>
      </c>
      <c r="Z31" s="28">
        <f aca="true" t="shared" si="21" ref="Z31:Z41">IF(R31="","",(V31+R31))</f>
        <v>9238849</v>
      </c>
      <c r="AA31" s="9"/>
      <c r="AB31" s="28">
        <f t="shared" si="3"/>
        <v>-18681</v>
      </c>
      <c r="AC31" s="28">
        <f t="shared" si="4"/>
        <v>-1.684253612656831</v>
      </c>
      <c r="AD31" s="28">
        <f t="shared" si="5"/>
        <v>-508269</v>
      </c>
      <c r="AE31" s="28">
        <f t="shared" si="6"/>
        <v>-5.214556754109266</v>
      </c>
      <c r="AF31" s="21"/>
      <c r="AG31" s="21"/>
    </row>
    <row r="32" spans="2:33" s="19" customFormat="1" ht="27.75" customHeight="1">
      <c r="B32" s="23">
        <v>42268</v>
      </c>
      <c r="C32" s="24"/>
      <c r="D32" s="28">
        <v>60644</v>
      </c>
      <c r="E32" s="28">
        <f t="shared" si="7"/>
        <v>1148857</v>
      </c>
      <c r="F32" s="28">
        <f t="shared" si="8"/>
        <v>9627671</v>
      </c>
      <c r="G32" s="24"/>
      <c r="H32" s="28">
        <v>927</v>
      </c>
      <c r="I32" s="28">
        <f t="shared" si="9"/>
        <v>21870</v>
      </c>
      <c r="J32" s="28">
        <f t="shared" si="10"/>
        <v>181018</v>
      </c>
      <c r="K32" s="24"/>
      <c r="L32" s="28">
        <f t="shared" si="0"/>
        <v>61571</v>
      </c>
      <c r="M32" s="28">
        <f t="shared" si="1"/>
        <v>1170727</v>
      </c>
      <c r="N32" s="28">
        <f t="shared" si="17"/>
        <v>9808689</v>
      </c>
      <c r="O32" s="24"/>
      <c r="P32" s="26">
        <v>38335</v>
      </c>
      <c r="Q32" s="28">
        <f t="shared" si="11"/>
        <v>1105411</v>
      </c>
      <c r="R32" s="28">
        <f t="shared" si="18"/>
        <v>9052557</v>
      </c>
      <c r="S32" s="9"/>
      <c r="T32" s="28">
        <v>1120</v>
      </c>
      <c r="U32" s="28">
        <f t="shared" si="2"/>
        <v>24519</v>
      </c>
      <c r="V32" s="28">
        <f t="shared" si="19"/>
        <v>225747</v>
      </c>
      <c r="W32" s="9"/>
      <c r="X32" s="28">
        <f t="shared" si="14"/>
        <v>39455</v>
      </c>
      <c r="Y32" s="28">
        <f t="shared" si="20"/>
        <v>1129930</v>
      </c>
      <c r="Z32" s="28">
        <f t="shared" si="21"/>
        <v>9278304</v>
      </c>
      <c r="AA32" s="9"/>
      <c r="AB32" s="28">
        <f t="shared" si="3"/>
        <v>-40797</v>
      </c>
      <c r="AC32" s="28">
        <f t="shared" si="4"/>
        <v>-3.4847577616301666</v>
      </c>
      <c r="AD32" s="28">
        <f t="shared" si="5"/>
        <v>-530385</v>
      </c>
      <c r="AE32" s="28">
        <f t="shared" si="6"/>
        <v>-5.4072975501619025</v>
      </c>
      <c r="AF32" s="21"/>
      <c r="AG32" s="21"/>
    </row>
    <row r="33" spans="2:33" s="19" customFormat="1" ht="27.75" customHeight="1">
      <c r="B33" s="23">
        <v>42269</v>
      </c>
      <c r="C33" s="24"/>
      <c r="D33" s="28">
        <v>40158</v>
      </c>
      <c r="E33" s="28">
        <f t="shared" si="7"/>
        <v>1189015</v>
      </c>
      <c r="F33" s="28">
        <f t="shared" si="8"/>
        <v>9667829</v>
      </c>
      <c r="G33" s="24"/>
      <c r="H33" s="28">
        <v>1325</v>
      </c>
      <c r="I33" s="28">
        <f t="shared" si="9"/>
        <v>23195</v>
      </c>
      <c r="J33" s="28">
        <f t="shared" si="10"/>
        <v>182343</v>
      </c>
      <c r="K33" s="24"/>
      <c r="L33" s="28">
        <f t="shared" si="0"/>
        <v>41483</v>
      </c>
      <c r="M33" s="28">
        <f t="shared" si="1"/>
        <v>1212210</v>
      </c>
      <c r="N33" s="28">
        <f t="shared" si="17"/>
        <v>9850172</v>
      </c>
      <c r="O33" s="24"/>
      <c r="P33" s="26">
        <v>48278</v>
      </c>
      <c r="Q33" s="28">
        <f t="shared" si="11"/>
        <v>1153689</v>
      </c>
      <c r="R33" s="28">
        <f t="shared" si="18"/>
        <v>9100835</v>
      </c>
      <c r="S33" s="9"/>
      <c r="T33" s="28">
        <v>1112</v>
      </c>
      <c r="U33" s="28">
        <f t="shared" si="2"/>
        <v>25631</v>
      </c>
      <c r="V33" s="28">
        <f t="shared" si="19"/>
        <v>226859</v>
      </c>
      <c r="W33" s="9"/>
      <c r="X33" s="28">
        <f t="shared" si="14"/>
        <v>49390</v>
      </c>
      <c r="Y33" s="28">
        <f t="shared" si="20"/>
        <v>1179320</v>
      </c>
      <c r="Z33" s="28">
        <f t="shared" si="21"/>
        <v>9327694</v>
      </c>
      <c r="AA33" s="9"/>
      <c r="AB33" s="28">
        <f t="shared" si="3"/>
        <v>-32890</v>
      </c>
      <c r="AC33" s="28">
        <f t="shared" si="4"/>
        <v>-2.713226256176735</v>
      </c>
      <c r="AD33" s="28">
        <f t="shared" si="5"/>
        <v>-522478</v>
      </c>
      <c r="AE33" s="28">
        <f t="shared" si="6"/>
        <v>-5.304252555183808</v>
      </c>
      <c r="AF33" s="21"/>
      <c r="AG33" s="21"/>
    </row>
    <row r="34" spans="2:33" s="19" customFormat="1" ht="27.75" customHeight="1">
      <c r="B34" s="23">
        <v>42270</v>
      </c>
      <c r="C34" s="24"/>
      <c r="D34" s="28">
        <v>47435</v>
      </c>
      <c r="E34" s="28">
        <f t="shared" si="7"/>
        <v>1236450</v>
      </c>
      <c r="F34" s="28">
        <f t="shared" si="8"/>
        <v>9715264</v>
      </c>
      <c r="G34" s="24"/>
      <c r="H34" s="28">
        <v>498</v>
      </c>
      <c r="I34" s="28">
        <f t="shared" si="9"/>
        <v>23693</v>
      </c>
      <c r="J34" s="28">
        <f t="shared" si="10"/>
        <v>182841</v>
      </c>
      <c r="K34" s="24"/>
      <c r="L34" s="28">
        <f t="shared" si="0"/>
        <v>47933</v>
      </c>
      <c r="M34" s="28">
        <f t="shared" si="1"/>
        <v>1260143</v>
      </c>
      <c r="N34" s="28">
        <f t="shared" si="17"/>
        <v>9898105</v>
      </c>
      <c r="O34" s="24"/>
      <c r="P34" s="26">
        <v>45384</v>
      </c>
      <c r="Q34" s="28">
        <f t="shared" si="11"/>
        <v>1199073</v>
      </c>
      <c r="R34" s="28">
        <f t="shared" si="18"/>
        <v>9146219</v>
      </c>
      <c r="S34" s="9"/>
      <c r="T34" s="28">
        <v>961</v>
      </c>
      <c r="U34" s="28">
        <f t="shared" si="2"/>
        <v>26592</v>
      </c>
      <c r="V34" s="28">
        <f t="shared" si="19"/>
        <v>227820</v>
      </c>
      <c r="W34" s="9"/>
      <c r="X34" s="28">
        <f t="shared" si="14"/>
        <v>46345</v>
      </c>
      <c r="Y34" s="28">
        <f t="shared" si="20"/>
        <v>1225665</v>
      </c>
      <c r="Z34" s="28">
        <f t="shared" si="21"/>
        <v>9374039</v>
      </c>
      <c r="AA34" s="9"/>
      <c r="AB34" s="28">
        <f t="shared" si="3"/>
        <v>-34478</v>
      </c>
      <c r="AC34" s="28">
        <f t="shared" si="4"/>
        <v>-2.7360386876727483</v>
      </c>
      <c r="AD34" s="28">
        <f t="shared" si="5"/>
        <v>-524066</v>
      </c>
      <c r="AE34" s="28">
        <f t="shared" si="6"/>
        <v>-5.294609422712732</v>
      </c>
      <c r="AF34" s="21"/>
      <c r="AG34" s="21"/>
    </row>
    <row r="35" spans="2:33" s="19" customFormat="1" ht="27.75" customHeight="1">
      <c r="B35" s="23">
        <v>42271</v>
      </c>
      <c r="C35" s="24"/>
      <c r="D35" s="28">
        <v>44867</v>
      </c>
      <c r="E35" s="28">
        <f t="shared" si="7"/>
        <v>1281317</v>
      </c>
      <c r="F35" s="28">
        <f t="shared" si="8"/>
        <v>9760131</v>
      </c>
      <c r="G35" s="24"/>
      <c r="H35" s="28">
        <v>323</v>
      </c>
      <c r="I35" s="28">
        <f t="shared" si="9"/>
        <v>24016</v>
      </c>
      <c r="J35" s="28">
        <f t="shared" si="10"/>
        <v>183164</v>
      </c>
      <c r="K35" s="24"/>
      <c r="L35" s="28">
        <f t="shared" si="0"/>
        <v>45190</v>
      </c>
      <c r="M35" s="28">
        <f t="shared" si="1"/>
        <v>1305333</v>
      </c>
      <c r="N35" s="28">
        <f t="shared" si="17"/>
        <v>9943295</v>
      </c>
      <c r="O35" s="24"/>
      <c r="P35" s="26">
        <v>42187</v>
      </c>
      <c r="Q35" s="28">
        <f t="shared" si="11"/>
        <v>1241260</v>
      </c>
      <c r="R35" s="28">
        <f t="shared" si="18"/>
        <v>9188406</v>
      </c>
      <c r="S35" s="9"/>
      <c r="T35" s="28">
        <v>1195</v>
      </c>
      <c r="U35" s="28">
        <f t="shared" si="2"/>
        <v>27787</v>
      </c>
      <c r="V35" s="28">
        <f t="shared" si="19"/>
        <v>229015</v>
      </c>
      <c r="W35" s="9"/>
      <c r="X35" s="28">
        <f t="shared" si="14"/>
        <v>43382</v>
      </c>
      <c r="Y35" s="28">
        <f t="shared" si="20"/>
        <v>1269047</v>
      </c>
      <c r="Z35" s="28">
        <f t="shared" si="21"/>
        <v>9417421</v>
      </c>
      <c r="AA35" s="9"/>
      <c r="AB35" s="28">
        <f t="shared" si="3"/>
        <v>-36286</v>
      </c>
      <c r="AC35" s="28">
        <f t="shared" si="4"/>
        <v>-2.779827063285767</v>
      </c>
      <c r="AD35" s="28">
        <f t="shared" si="5"/>
        <v>-525874</v>
      </c>
      <c r="AE35" s="28">
        <f t="shared" si="6"/>
        <v>-5.2887297420020225</v>
      </c>
      <c r="AF35" s="21"/>
      <c r="AG35" s="21"/>
    </row>
    <row r="36" spans="2:33" s="19" customFormat="1" ht="27.75" customHeight="1">
      <c r="B36" s="23">
        <v>42272</v>
      </c>
      <c r="C36" s="24"/>
      <c r="D36" s="28">
        <v>38982</v>
      </c>
      <c r="E36" s="28">
        <f t="shared" si="7"/>
        <v>1320299</v>
      </c>
      <c r="F36" s="28">
        <f t="shared" si="8"/>
        <v>9799113</v>
      </c>
      <c r="G36" s="24"/>
      <c r="H36" s="28">
        <v>1211</v>
      </c>
      <c r="I36" s="28">
        <f t="shared" si="9"/>
        <v>25227</v>
      </c>
      <c r="J36" s="28">
        <f t="shared" si="10"/>
        <v>184375</v>
      </c>
      <c r="K36" s="24"/>
      <c r="L36" s="28">
        <f t="shared" si="0"/>
        <v>40193</v>
      </c>
      <c r="M36" s="28">
        <f t="shared" si="1"/>
        <v>1345526</v>
      </c>
      <c r="N36" s="28">
        <f t="shared" si="17"/>
        <v>9983488</v>
      </c>
      <c r="O36" s="24"/>
      <c r="P36" s="26">
        <v>45043</v>
      </c>
      <c r="Q36" s="28">
        <f t="shared" si="11"/>
        <v>1286303</v>
      </c>
      <c r="R36" s="28">
        <f t="shared" si="18"/>
        <v>9233449</v>
      </c>
      <c r="S36" s="9"/>
      <c r="T36" s="28">
        <v>1468</v>
      </c>
      <c r="U36" s="28">
        <f t="shared" si="2"/>
        <v>29255</v>
      </c>
      <c r="V36" s="28">
        <f t="shared" si="19"/>
        <v>230483</v>
      </c>
      <c r="W36" s="9"/>
      <c r="X36" s="28">
        <f t="shared" si="14"/>
        <v>46511</v>
      </c>
      <c r="Y36" s="28">
        <f t="shared" si="20"/>
        <v>1315558</v>
      </c>
      <c r="Z36" s="28">
        <f t="shared" si="21"/>
        <v>9463932</v>
      </c>
      <c r="AA36" s="9"/>
      <c r="AB36" s="28">
        <f t="shared" si="3"/>
        <v>-29968</v>
      </c>
      <c r="AC36" s="28">
        <f t="shared" si="4"/>
        <v>-2.2272330672168357</v>
      </c>
      <c r="AD36" s="28">
        <f t="shared" si="5"/>
        <v>-519556</v>
      </c>
      <c r="AE36" s="28">
        <f t="shared" si="6"/>
        <v>-5.204153097594748</v>
      </c>
      <c r="AF36" s="21"/>
      <c r="AG36" s="21"/>
    </row>
    <row r="37" spans="2:33" s="19" customFormat="1" ht="27.75" customHeight="1">
      <c r="B37" s="23">
        <v>42273</v>
      </c>
      <c r="C37" s="24"/>
      <c r="D37" s="28">
        <v>46566</v>
      </c>
      <c r="E37" s="28">
        <f t="shared" si="7"/>
        <v>1366865</v>
      </c>
      <c r="F37" s="28">
        <f t="shared" si="8"/>
        <v>9845679</v>
      </c>
      <c r="G37" s="24"/>
      <c r="H37" s="28">
        <v>1057</v>
      </c>
      <c r="I37" s="28">
        <f t="shared" si="9"/>
        <v>26284</v>
      </c>
      <c r="J37" s="28">
        <f t="shared" si="10"/>
        <v>185432</v>
      </c>
      <c r="K37" s="24"/>
      <c r="L37" s="28">
        <f t="shared" si="0"/>
        <v>47623</v>
      </c>
      <c r="M37" s="28">
        <f t="shared" si="1"/>
        <v>1393149</v>
      </c>
      <c r="N37" s="28">
        <f t="shared" si="17"/>
        <v>10031111</v>
      </c>
      <c r="O37" s="24"/>
      <c r="P37" s="26">
        <v>61773</v>
      </c>
      <c r="Q37" s="28">
        <f t="shared" si="11"/>
        <v>1348076</v>
      </c>
      <c r="R37" s="28">
        <f t="shared" si="18"/>
        <v>9295222</v>
      </c>
      <c r="S37" s="9"/>
      <c r="T37" s="28">
        <v>1384</v>
      </c>
      <c r="U37" s="28">
        <f t="shared" si="2"/>
        <v>30639</v>
      </c>
      <c r="V37" s="28">
        <f t="shared" si="19"/>
        <v>231867</v>
      </c>
      <c r="W37" s="9"/>
      <c r="X37" s="28">
        <f t="shared" si="14"/>
        <v>63157</v>
      </c>
      <c r="Y37" s="28">
        <f t="shared" si="20"/>
        <v>1378715</v>
      </c>
      <c r="Z37" s="28">
        <f t="shared" si="21"/>
        <v>9527089</v>
      </c>
      <c r="AA37" s="9"/>
      <c r="AB37" s="28">
        <f t="shared" si="3"/>
        <v>-14434</v>
      </c>
      <c r="AC37" s="28">
        <f t="shared" si="4"/>
        <v>-1.0360700829559508</v>
      </c>
      <c r="AD37" s="28">
        <f t="shared" si="5"/>
        <v>-504022</v>
      </c>
      <c r="AE37" s="28">
        <f t="shared" si="6"/>
        <v>-5.024588004259947</v>
      </c>
      <c r="AF37" s="21"/>
      <c r="AG37" s="21"/>
    </row>
    <row r="38" spans="2:33" s="19" customFormat="1" ht="27.75" customHeight="1">
      <c r="B38" s="23">
        <v>42274</v>
      </c>
      <c r="C38" s="24"/>
      <c r="D38" s="28">
        <v>62737</v>
      </c>
      <c r="E38" s="28">
        <f t="shared" si="7"/>
        <v>1429602</v>
      </c>
      <c r="F38" s="28">
        <f t="shared" si="8"/>
        <v>9908416</v>
      </c>
      <c r="G38" s="24"/>
      <c r="H38" s="28">
        <v>1780</v>
      </c>
      <c r="I38" s="28">
        <f t="shared" si="9"/>
        <v>28064</v>
      </c>
      <c r="J38" s="28">
        <f t="shared" si="10"/>
        <v>187212</v>
      </c>
      <c r="K38" s="24"/>
      <c r="L38" s="28">
        <f t="shared" si="0"/>
        <v>64517</v>
      </c>
      <c r="M38" s="28">
        <f t="shared" si="1"/>
        <v>1457666</v>
      </c>
      <c r="N38" s="28">
        <f t="shared" si="17"/>
        <v>10095628</v>
      </c>
      <c r="O38" s="24"/>
      <c r="P38" s="26">
        <v>56947</v>
      </c>
      <c r="Q38" s="28">
        <f t="shared" si="11"/>
        <v>1405023</v>
      </c>
      <c r="R38" s="28">
        <f t="shared" si="18"/>
        <v>9352169</v>
      </c>
      <c r="S38" s="9"/>
      <c r="T38" s="28">
        <v>1064</v>
      </c>
      <c r="U38" s="28">
        <f t="shared" si="2"/>
        <v>31703</v>
      </c>
      <c r="V38" s="28">
        <f t="shared" si="19"/>
        <v>232931</v>
      </c>
      <c r="W38" s="9"/>
      <c r="X38" s="28">
        <f t="shared" si="14"/>
        <v>58011</v>
      </c>
      <c r="Y38" s="28">
        <f t="shared" si="20"/>
        <v>1436726</v>
      </c>
      <c r="Z38" s="28">
        <f t="shared" si="21"/>
        <v>9585100</v>
      </c>
      <c r="AA38" s="9"/>
      <c r="AB38" s="28">
        <f t="shared" si="3"/>
        <v>-20940</v>
      </c>
      <c r="AC38" s="28">
        <f t="shared" si="4"/>
        <v>-1.4365430763974738</v>
      </c>
      <c r="AD38" s="28">
        <f t="shared" si="5"/>
        <v>-510528</v>
      </c>
      <c r="AE38" s="28">
        <f t="shared" si="6"/>
        <v>-5.056921669459294</v>
      </c>
      <c r="AF38" s="21"/>
      <c r="AG38" s="21"/>
    </row>
    <row r="39" spans="2:33" s="19" customFormat="1" ht="27.75" customHeight="1">
      <c r="B39" s="23">
        <v>42275</v>
      </c>
      <c r="C39" s="24"/>
      <c r="D39" s="28">
        <v>55677</v>
      </c>
      <c r="E39" s="28">
        <f t="shared" si="7"/>
        <v>1485279</v>
      </c>
      <c r="F39" s="28">
        <f t="shared" si="8"/>
        <v>9964093</v>
      </c>
      <c r="G39" s="24"/>
      <c r="H39" s="28">
        <v>668</v>
      </c>
      <c r="I39" s="28">
        <f t="shared" si="9"/>
        <v>28732</v>
      </c>
      <c r="J39" s="28">
        <f t="shared" si="10"/>
        <v>187880</v>
      </c>
      <c r="K39" s="24"/>
      <c r="L39" s="28">
        <f t="shared" si="0"/>
        <v>56345</v>
      </c>
      <c r="M39" s="28">
        <f t="shared" si="1"/>
        <v>1514011</v>
      </c>
      <c r="N39" s="28">
        <f t="shared" si="17"/>
        <v>10151973</v>
      </c>
      <c r="O39" s="24"/>
      <c r="P39" s="26">
        <v>36634</v>
      </c>
      <c r="Q39" s="28">
        <f t="shared" si="11"/>
        <v>1441657</v>
      </c>
      <c r="R39" s="28">
        <f t="shared" si="18"/>
        <v>9388803</v>
      </c>
      <c r="S39" s="9"/>
      <c r="T39" s="28">
        <v>1124</v>
      </c>
      <c r="U39" s="28">
        <f t="shared" si="2"/>
        <v>32827</v>
      </c>
      <c r="V39" s="28">
        <f t="shared" si="19"/>
        <v>234055</v>
      </c>
      <c r="W39" s="9"/>
      <c r="X39" s="28">
        <f t="shared" si="14"/>
        <v>37758</v>
      </c>
      <c r="Y39" s="28">
        <f t="shared" si="20"/>
        <v>1474484</v>
      </c>
      <c r="Z39" s="28">
        <f t="shared" si="21"/>
        <v>9622858</v>
      </c>
      <c r="AA39" s="9"/>
      <c r="AB39" s="28">
        <f t="shared" si="3"/>
        <v>-39527</v>
      </c>
      <c r="AC39" s="28">
        <f t="shared" si="4"/>
        <v>-2.6107472138577594</v>
      </c>
      <c r="AD39" s="28">
        <f t="shared" si="5"/>
        <v>-529115</v>
      </c>
      <c r="AE39" s="28">
        <f t="shared" si="6"/>
        <v>-5.211942545552476</v>
      </c>
      <c r="AF39" s="21"/>
      <c r="AG39" s="21"/>
    </row>
    <row r="40" spans="2:33" s="19" customFormat="1" ht="27.75" customHeight="1">
      <c r="B40" s="23">
        <v>42276</v>
      </c>
      <c r="C40" s="24"/>
      <c r="D40" s="28">
        <v>37061</v>
      </c>
      <c r="E40" s="28">
        <f t="shared" si="7"/>
        <v>1522340</v>
      </c>
      <c r="F40" s="28">
        <f t="shared" si="8"/>
        <v>10001154</v>
      </c>
      <c r="G40" s="24"/>
      <c r="H40" s="28">
        <v>396</v>
      </c>
      <c r="I40" s="28">
        <f t="shared" si="9"/>
        <v>29128</v>
      </c>
      <c r="J40" s="28">
        <f t="shared" si="10"/>
        <v>188276</v>
      </c>
      <c r="K40" s="24"/>
      <c r="L40" s="28">
        <f t="shared" si="0"/>
        <v>37457</v>
      </c>
      <c r="M40" s="28">
        <f t="shared" si="1"/>
        <v>1551468</v>
      </c>
      <c r="N40" s="28">
        <f t="shared" si="17"/>
        <v>10189430</v>
      </c>
      <c r="O40" s="24"/>
      <c r="P40" s="26">
        <v>39985</v>
      </c>
      <c r="Q40" s="28">
        <f t="shared" si="11"/>
        <v>1481642</v>
      </c>
      <c r="R40" s="28">
        <f t="shared" si="18"/>
        <v>9428788</v>
      </c>
      <c r="S40" s="9"/>
      <c r="T40" s="28">
        <v>1059</v>
      </c>
      <c r="U40" s="28">
        <f t="shared" si="2"/>
        <v>33886</v>
      </c>
      <c r="V40" s="28">
        <f t="shared" si="19"/>
        <v>235114</v>
      </c>
      <c r="W40" s="9"/>
      <c r="X40" s="28">
        <f t="shared" si="14"/>
        <v>41044</v>
      </c>
      <c r="Y40" s="28">
        <f t="shared" si="20"/>
        <v>1515528</v>
      </c>
      <c r="Z40" s="28">
        <f t="shared" si="21"/>
        <v>9663902</v>
      </c>
      <c r="AA40" s="9"/>
      <c r="AB40" s="28">
        <f t="shared" si="3"/>
        <v>-35940</v>
      </c>
      <c r="AC40" s="28">
        <f t="shared" si="4"/>
        <v>-2.3165157128603364</v>
      </c>
      <c r="AD40" s="28">
        <f t="shared" si="5"/>
        <v>-525528</v>
      </c>
      <c r="AE40" s="28">
        <f t="shared" si="6"/>
        <v>-5.157579962765337</v>
      </c>
      <c r="AF40" s="21"/>
      <c r="AG40" s="21"/>
    </row>
    <row r="41" spans="2:33" s="19" customFormat="1" ht="27.75" customHeight="1">
      <c r="B41" s="23">
        <v>42277</v>
      </c>
      <c r="C41" s="24"/>
      <c r="D41" s="28">
        <v>45726</v>
      </c>
      <c r="E41" s="28">
        <f t="shared" si="7"/>
        <v>1568066</v>
      </c>
      <c r="F41" s="28">
        <f t="shared" si="8"/>
        <v>10046880</v>
      </c>
      <c r="G41" s="24"/>
      <c r="H41" s="28">
        <v>457</v>
      </c>
      <c r="I41" s="28">
        <f t="shared" si="9"/>
        <v>29585</v>
      </c>
      <c r="J41" s="28">
        <f t="shared" si="10"/>
        <v>188733</v>
      </c>
      <c r="K41" s="24"/>
      <c r="L41" s="28">
        <f t="shared" si="0"/>
        <v>46183</v>
      </c>
      <c r="M41" s="28">
        <f t="shared" si="1"/>
        <v>1597651</v>
      </c>
      <c r="N41" s="28">
        <f t="shared" si="17"/>
        <v>10235613</v>
      </c>
      <c r="O41" s="24"/>
      <c r="P41" s="26">
        <v>42383</v>
      </c>
      <c r="Q41" s="28">
        <f t="shared" si="11"/>
        <v>1524025</v>
      </c>
      <c r="R41" s="28">
        <f t="shared" si="18"/>
        <v>9471171</v>
      </c>
      <c r="S41" s="9"/>
      <c r="T41" s="28">
        <v>908</v>
      </c>
      <c r="U41" s="28">
        <f t="shared" si="2"/>
        <v>34794</v>
      </c>
      <c r="V41" s="28">
        <f t="shared" si="19"/>
        <v>236022</v>
      </c>
      <c r="W41" s="9"/>
      <c r="X41" s="28">
        <f t="shared" si="14"/>
        <v>43291</v>
      </c>
      <c r="Y41" s="28">
        <f t="shared" si="20"/>
        <v>1558819</v>
      </c>
      <c r="Z41" s="28">
        <f t="shared" si="21"/>
        <v>9707193</v>
      </c>
      <c r="AA41" s="9"/>
      <c r="AB41" s="28">
        <f t="shared" si="3"/>
        <v>-38832</v>
      </c>
      <c r="AC41" s="28">
        <f t="shared" si="4"/>
        <v>-2.4305683782002454</v>
      </c>
      <c r="AD41" s="28">
        <f t="shared" si="5"/>
        <v>-528420</v>
      </c>
      <c r="AE41" s="28">
        <f t="shared" si="6"/>
        <v>-5.162563297381408</v>
      </c>
      <c r="AF41" s="21"/>
      <c r="AG41" s="21"/>
    </row>
    <row r="42" spans="2:33" s="19" customFormat="1" ht="39.75" customHeight="1">
      <c r="B42" s="56" t="s">
        <v>1</v>
      </c>
      <c r="C42" s="20"/>
      <c r="D42" s="37" t="s">
        <v>24</v>
      </c>
      <c r="E42" s="37"/>
      <c r="F42" s="36">
        <f>F41</f>
        <v>10046880</v>
      </c>
      <c r="G42" s="20"/>
      <c r="H42" s="37" t="s">
        <v>24</v>
      </c>
      <c r="I42" s="37"/>
      <c r="J42" s="36">
        <f>J41</f>
        <v>188733</v>
      </c>
      <c r="K42" s="20"/>
      <c r="L42" s="37" t="s">
        <v>24</v>
      </c>
      <c r="M42" s="37"/>
      <c r="N42" s="36">
        <f>N41</f>
        <v>10235613</v>
      </c>
      <c r="O42" s="20"/>
      <c r="P42" s="37" t="s">
        <v>25</v>
      </c>
      <c r="Q42" s="37"/>
      <c r="R42" s="36">
        <f>SUM(P12:P41)+P8</f>
        <v>9471171</v>
      </c>
      <c r="S42" s="21"/>
      <c r="T42" s="37" t="s">
        <v>25</v>
      </c>
      <c r="U42" s="37"/>
      <c r="V42" s="36">
        <f>SUM(T12:T41)+T8</f>
        <v>236022</v>
      </c>
      <c r="W42" s="21"/>
      <c r="X42" s="37" t="s">
        <v>25</v>
      </c>
      <c r="Y42" s="37"/>
      <c r="Z42" s="36">
        <f>SUM(X12:X41)+X8</f>
        <v>9707193</v>
      </c>
      <c r="AA42" s="21"/>
      <c r="AB42" s="55" t="s">
        <v>2</v>
      </c>
      <c r="AC42" s="55"/>
      <c r="AD42" s="55"/>
      <c r="AE42" s="55"/>
      <c r="AF42" s="21"/>
      <c r="AG42" s="21"/>
    </row>
    <row r="43" spans="2:33" s="19" customFormat="1" ht="49.5" customHeight="1">
      <c r="B43" s="57"/>
      <c r="C43" s="21"/>
      <c r="D43" s="36">
        <f>SUM(D12:D41)</f>
        <v>1568066</v>
      </c>
      <c r="E43" s="36"/>
      <c r="F43" s="36"/>
      <c r="G43" s="21"/>
      <c r="H43" s="36">
        <f>SUM(H12:H41)</f>
        <v>29585</v>
      </c>
      <c r="I43" s="36"/>
      <c r="J43" s="36"/>
      <c r="K43" s="21"/>
      <c r="L43" s="36">
        <f>SUM(L12:L41)</f>
        <v>1597651</v>
      </c>
      <c r="M43" s="36"/>
      <c r="N43" s="36"/>
      <c r="O43" s="21"/>
      <c r="P43" s="36">
        <f>SUM(P12:P41)</f>
        <v>1524025</v>
      </c>
      <c r="Q43" s="36"/>
      <c r="R43" s="36"/>
      <c r="S43" s="21"/>
      <c r="T43" s="36">
        <f>SUM(T12:T41)</f>
        <v>34794</v>
      </c>
      <c r="U43" s="36"/>
      <c r="V43" s="36"/>
      <c r="W43" s="21"/>
      <c r="X43" s="36">
        <f>SUM(X12:X41)</f>
        <v>1558819</v>
      </c>
      <c r="Y43" s="36"/>
      <c r="Z43" s="36"/>
      <c r="AA43" s="21"/>
      <c r="AB43" s="55"/>
      <c r="AC43" s="55"/>
      <c r="AD43" s="55"/>
      <c r="AE43" s="55"/>
      <c r="AF43" s="21"/>
      <c r="AG43" s="21"/>
    </row>
    <row r="44" ht="15" customHeight="1">
      <c r="D44" s="22"/>
    </row>
    <row r="50" ht="15" customHeight="1">
      <c r="L50" s="25"/>
    </row>
  </sheetData>
  <sheetProtection/>
  <mergeCells count="64"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X7:Z7"/>
    <mergeCell ref="X8:Z8"/>
    <mergeCell ref="X10:X11"/>
    <mergeCell ref="Z10:Z11"/>
    <mergeCell ref="Y10:Y11"/>
    <mergeCell ref="L8:N8"/>
    <mergeCell ref="V10:V11"/>
    <mergeCell ref="B42:B43"/>
    <mergeCell ref="T8:V8"/>
    <mergeCell ref="H10:H11"/>
    <mergeCell ref="I10:I11"/>
    <mergeCell ref="J10:J11"/>
    <mergeCell ref="L10:L11"/>
    <mergeCell ref="M10:M11"/>
    <mergeCell ref="F10:F11"/>
    <mergeCell ref="D42:E42"/>
    <mergeCell ref="F42:F43"/>
    <mergeCell ref="AB42:AE43"/>
    <mergeCell ref="R42:R43"/>
    <mergeCell ref="P43:Q43"/>
    <mergeCell ref="T43:U43"/>
    <mergeCell ref="X42:Y42"/>
    <mergeCell ref="D43:E43"/>
    <mergeCell ref="P42:Q42"/>
    <mergeCell ref="AB10:AC10"/>
    <mergeCell ref="AD10:AE10"/>
    <mergeCell ref="AB5:AE8"/>
    <mergeCell ref="T10:T11"/>
    <mergeCell ref="U10:U11"/>
    <mergeCell ref="H42:I42"/>
    <mergeCell ref="J42:J43"/>
    <mergeCell ref="H43:I43"/>
    <mergeCell ref="L42:M42"/>
    <mergeCell ref="V42:V43"/>
    <mergeCell ref="H6:J6"/>
    <mergeCell ref="H7:J7"/>
    <mergeCell ref="T6:V6"/>
    <mergeCell ref="Z42:Z43"/>
    <mergeCell ref="X43:Y43"/>
    <mergeCell ref="N42:N43"/>
    <mergeCell ref="L43:M43"/>
    <mergeCell ref="T42:U42"/>
    <mergeCell ref="P8:R8"/>
    <mergeCell ref="X6:Z6"/>
  </mergeCells>
  <conditionalFormatting sqref="AB12:AE41">
    <cfRule type="cellIs" priority="4" dxfId="9" operator="lessThan" stopIfTrue="1">
      <formula>0</formula>
    </cfRule>
    <cfRule type="cellIs" priority="5" dxfId="9" operator="lessThan" stopIfTrue="1">
      <formula>0</formula>
    </cfRule>
    <cfRule type="cellIs" priority="7" dxfId="10" operator="lessThan" stopIfTrue="1">
      <formula>0</formula>
    </cfRule>
  </conditionalFormatting>
  <conditionalFormatting sqref="P12:P17">
    <cfRule type="expression" priority="6" dxfId="11" stopIfTrue="1">
      <formula>$C$10&gt;0</formula>
    </cfRule>
  </conditionalFormatting>
  <conditionalFormatting sqref="T12:V41">
    <cfRule type="cellIs" priority="2" dxfId="12" operator="equal" stopIfTrue="1">
      <formula>0</formula>
    </cfRule>
    <cfRule type="cellIs" priority="3" dxfId="12" operator="lessThan" stopIfTrue="1">
      <formula>0</formula>
    </cfRule>
  </conditionalFormatting>
  <conditionalFormatting sqref="H12:J41">
    <cfRule type="cellIs" priority="1" dxfId="12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4" r:id="rId2"/>
  <ignoredErrors>
    <ignoredError sqref="X13" formula="1"/>
    <ignoredError sqref="Q42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2015-09-10T06:48:37Z</cp:lastPrinted>
  <dcterms:created xsi:type="dcterms:W3CDTF">2003-10-20T07:27:17Z</dcterms:created>
  <dcterms:modified xsi:type="dcterms:W3CDTF">2015-10-01T09:05:51Z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eea31a18-a023-45e1-8150-6cc400d366b0</vt:lpwstr>
  </property>
</Properties>
</file>