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5480" windowHeight="6660" activeTab="0"/>
  </bookViews>
  <sheets>
    <sheet name="2014-2015 Yılı Ağustos Ayı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'2014-2015 Yılı Ağustos Ayı'!$A$1:$AE$44</definedName>
  </definedNames>
  <calcPr fullCalcOnLoad="1"/>
</workbook>
</file>

<file path=xl/sharedStrings.xml><?xml version="1.0" encoding="utf-8"?>
<sst xmlns="http://schemas.openxmlformats.org/spreadsheetml/2006/main" count="50" uniqueCount="26">
  <si>
    <t>Sayısal</t>
  </si>
  <si>
    <t>TOPLAM</t>
  </si>
  <si>
    <t>Hiç Şüphesiz ki Antalya Dünyanın En Güzel Yeridir!</t>
  </si>
  <si>
    <t>AYLIK DEĞİŞİM</t>
  </si>
  <si>
    <t>YILLIK DEĞİŞİM</t>
  </si>
  <si>
    <t>AYLIK TOPLAM</t>
  </si>
  <si>
    <t>YILLIK TOPLAM</t>
  </si>
  <si>
    <t>T A R İ H</t>
  </si>
  <si>
    <t>ANTALYA İL KÜLTÜR VE TURİZM MÜDÜRLÜĞÜ</t>
  </si>
  <si>
    <t>GÜNLÜK GİRİŞ</t>
  </si>
  <si>
    <t>A N T A L Y A    V E    G A Z İ P A Ş A    H A V A    L İ M A N I   G E L E N   Y O L C U   İ S T A T İ S T İ Ğ İ</t>
  </si>
  <si>
    <t xml:space="preserve">ANTALYA + GAZİPAŞA </t>
  </si>
  <si>
    <t>(GEÇEN AYLARDAN DEVİR)</t>
  </si>
  <si>
    <t>YILLIK      TOPLAM</t>
  </si>
  <si>
    <t>YILLIK         TOPLAM</t>
  </si>
  <si>
    <t>2 0 1 4   Y I L I</t>
  </si>
  <si>
    <t>YILLIK       TOPLAM</t>
  </si>
  <si>
    <t xml:space="preserve">ANTALYA </t>
  </si>
  <si>
    <t>GAZİPAŞA</t>
  </si>
  <si>
    <t>2 0 1 5   Y I L I</t>
  </si>
  <si>
    <t>2015 / 2014 YILI                    KARŞILAŞTIRMASI</t>
  </si>
  <si>
    <t>YILLIK        TOPLAM</t>
  </si>
  <si>
    <t>Oransal  (%)</t>
  </si>
  <si>
    <t>Oransal          (%)</t>
  </si>
  <si>
    <t>2014 YILI AĞUSTOS</t>
  </si>
  <si>
    <t>2015 YILI AĞUSTOS</t>
  </si>
</sst>
</file>

<file path=xl/styles.xml><?xml version="1.0" encoding="utf-8"?>
<styleSheet xmlns="http://schemas.openxmlformats.org/spreadsheetml/2006/main">
  <numFmts count="4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%\ 0.00"/>
    <numFmt numFmtId="181" formatCode="[$-41F]dd\ mmmm\ yyyy\ dddd"/>
    <numFmt numFmtId="182" formatCode="[$-41F]dd\ mmmm\ yy;@"/>
    <numFmt numFmtId="183" formatCode="dd/mm/yyyy;@"/>
    <numFmt numFmtId="184" formatCode="dd\ mmmm"/>
    <numFmt numFmtId="185" formatCode="mmm/yyyy"/>
    <numFmt numFmtId="186" formatCode="%\ 0"/>
    <numFmt numFmtId="187" formatCode="dd/mmmm"/>
    <numFmt numFmtId="188" formatCode="d\ mmmm"/>
    <numFmt numFmtId="189" formatCode="#,##0.000"/>
    <numFmt numFmtId="190" formatCode="#,##0.0"/>
    <numFmt numFmtId="191" formatCode="%\ 0.0"/>
    <numFmt numFmtId="192" formatCode="d\ mmmm\ dddd"/>
    <numFmt numFmtId="193" formatCode="###\ ###\ ##0"/>
    <numFmt numFmtId="194" formatCode="###\ ###0"/>
    <numFmt numFmtId="195" formatCode="###\ ##0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¥€-2]\ #,##0.00_);[Red]\([$€-2]\ #,##0.00\)"/>
    <numFmt numFmtId="200" formatCode="[$€-2]\ #,##0.00_);[Red]\([$€-2]\ #,##0.00\)"/>
  </numFmts>
  <fonts count="62">
    <font>
      <sz val="10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Tahoma"/>
      <family val="2"/>
    </font>
    <font>
      <b/>
      <sz val="10"/>
      <color indexed="56"/>
      <name val="Tahoma"/>
      <family val="2"/>
    </font>
    <font>
      <b/>
      <sz val="26"/>
      <color indexed="56"/>
      <name val="Tahoma"/>
      <family val="2"/>
    </font>
    <font>
      <b/>
      <sz val="24"/>
      <color indexed="56"/>
      <name val="Tahoma"/>
      <family val="2"/>
    </font>
    <font>
      <b/>
      <sz val="12"/>
      <color indexed="56"/>
      <name val="Tahoma"/>
      <family val="2"/>
    </font>
    <font>
      <b/>
      <sz val="16"/>
      <color indexed="56"/>
      <name val="Tahoma"/>
      <family val="2"/>
    </font>
    <font>
      <b/>
      <sz val="11"/>
      <color indexed="56"/>
      <name val="Tahoma"/>
      <family val="2"/>
    </font>
    <font>
      <b/>
      <i/>
      <sz val="10"/>
      <color indexed="56"/>
      <name val="Tahoma"/>
      <family val="2"/>
    </font>
    <font>
      <b/>
      <sz val="14"/>
      <color indexed="56"/>
      <name val="Tahoma"/>
      <family val="2"/>
    </font>
    <font>
      <b/>
      <sz val="36"/>
      <color indexed="56"/>
      <name val="Tahoma"/>
      <family val="2"/>
    </font>
    <font>
      <b/>
      <sz val="18"/>
      <color indexed="56"/>
      <name val="Tahoma"/>
      <family val="2"/>
    </font>
    <font>
      <b/>
      <u val="single"/>
      <sz val="11"/>
      <color indexed="56"/>
      <name val="Tahoma"/>
      <family val="2"/>
    </font>
    <font>
      <b/>
      <sz val="22"/>
      <color indexed="56"/>
      <name val="Script MT Bold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3" tint="-0.4999699890613556"/>
      <name val="Tahoma"/>
      <family val="2"/>
    </font>
    <font>
      <b/>
      <sz val="10"/>
      <color theme="3" tint="-0.4999699890613556"/>
      <name val="Tahoma"/>
      <family val="2"/>
    </font>
    <font>
      <b/>
      <sz val="26"/>
      <color theme="3" tint="-0.4999699890613556"/>
      <name val="Tahoma"/>
      <family val="2"/>
    </font>
    <font>
      <b/>
      <sz val="24"/>
      <color theme="3" tint="-0.4999699890613556"/>
      <name val="Tahoma"/>
      <family val="2"/>
    </font>
    <font>
      <b/>
      <sz val="12"/>
      <color theme="3" tint="-0.4999699890613556"/>
      <name val="Tahoma"/>
      <family val="2"/>
    </font>
    <font>
      <b/>
      <sz val="16"/>
      <color theme="3" tint="-0.4999699890613556"/>
      <name val="Tahoma"/>
      <family val="2"/>
    </font>
    <font>
      <b/>
      <sz val="11"/>
      <color theme="3" tint="-0.4999699890613556"/>
      <name val="Tahoma"/>
      <family val="2"/>
    </font>
    <font>
      <b/>
      <i/>
      <sz val="10"/>
      <color theme="3" tint="-0.4999699890613556"/>
      <name val="Tahoma"/>
      <family val="2"/>
    </font>
    <font>
      <b/>
      <sz val="14"/>
      <color theme="3" tint="-0.4999699890613556"/>
      <name val="Tahoma"/>
      <family val="2"/>
    </font>
    <font>
      <b/>
      <sz val="18"/>
      <color theme="3" tint="-0.4999699890613556"/>
      <name val="Tahoma"/>
      <family val="2"/>
    </font>
    <font>
      <b/>
      <u val="single"/>
      <sz val="11"/>
      <color theme="3" tint="-0.4999699890613556"/>
      <name val="Tahoma"/>
      <family val="2"/>
    </font>
    <font>
      <b/>
      <sz val="22"/>
      <color theme="3" tint="-0.4999699890613556"/>
      <name val="Script MT Bold"/>
      <family val="4"/>
    </font>
    <font>
      <b/>
      <sz val="36"/>
      <color theme="3" tint="-0.4999699890613556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193" fontId="49" fillId="0" borderId="0" xfId="0" applyNumberFormat="1" applyFont="1" applyFill="1" applyBorder="1" applyAlignment="1">
      <alignment horizontal="center" vertical="center"/>
    </xf>
    <xf numFmtId="193" fontId="54" fillId="0" borderId="0" xfId="0" applyNumberFormat="1" applyFont="1" applyFill="1" applyBorder="1" applyAlignment="1">
      <alignment horizontal="center" vertical="center"/>
    </xf>
    <xf numFmtId="193" fontId="50" fillId="0" borderId="0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193" fontId="50" fillId="0" borderId="13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193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93" fontId="50" fillId="0" borderId="0" xfId="0" applyNumberFormat="1" applyFont="1" applyFill="1" applyBorder="1" applyAlignment="1">
      <alignment vertical="center"/>
    </xf>
    <xf numFmtId="14" fontId="53" fillId="0" borderId="14" xfId="0" applyNumberFormat="1" applyFont="1" applyFill="1" applyBorder="1" applyAlignment="1">
      <alignment horizontal="center" vertical="center"/>
    </xf>
    <xf numFmtId="193" fontId="53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93" fontId="53" fillId="0" borderId="14" xfId="0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>
      <alignment horizontal="center" vertical="center"/>
    </xf>
    <xf numFmtId="193" fontId="53" fillId="0" borderId="14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193" fontId="57" fillId="0" borderId="14" xfId="0" applyNumberFormat="1" applyFont="1" applyFill="1" applyBorder="1" applyAlignment="1">
      <alignment horizontal="center" vertical="center"/>
    </xf>
    <xf numFmtId="193" fontId="59" fillId="0" borderId="14" xfId="0" applyNumberFormat="1" applyFont="1" applyFill="1" applyBorder="1" applyAlignment="1">
      <alignment horizontal="center" vertical="center"/>
    </xf>
    <xf numFmtId="193" fontId="54" fillId="0" borderId="17" xfId="0" applyNumberFormat="1" applyFont="1" applyFill="1" applyBorder="1" applyAlignment="1">
      <alignment horizontal="center" vertical="center"/>
    </xf>
    <xf numFmtId="193" fontId="54" fillId="0" borderId="10" xfId="0" applyNumberFormat="1" applyFont="1" applyFill="1" applyBorder="1" applyAlignment="1">
      <alignment horizontal="center" vertical="center"/>
    </xf>
    <xf numFmtId="193" fontId="54" fillId="0" borderId="18" xfId="0" applyNumberFormat="1" applyFont="1" applyFill="1" applyBorder="1" applyAlignment="1">
      <alignment horizontal="center" vertical="center"/>
    </xf>
    <xf numFmtId="49" fontId="50" fillId="0" borderId="19" xfId="0" applyNumberFormat="1" applyFont="1" applyFill="1" applyBorder="1" applyAlignment="1">
      <alignment horizontal="center" vertical="center" wrapText="1"/>
    </xf>
    <xf numFmtId="49" fontId="50" fillId="0" borderId="20" xfId="0" applyNumberFormat="1" applyFont="1" applyFill="1" applyBorder="1" applyAlignment="1">
      <alignment horizontal="center" vertical="center" wrapText="1"/>
    </xf>
    <xf numFmtId="49" fontId="50" fillId="0" borderId="21" xfId="0" applyNumberFormat="1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193" fontId="55" fillId="0" borderId="14" xfId="0" applyNumberFormat="1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193" fontId="60" fillId="0" borderId="14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193" fontId="54" fillId="0" borderId="17" xfId="0" applyNumberFormat="1" applyFont="1" applyFill="1" applyBorder="1" applyAlignment="1" quotePrefix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indexed="8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000000"/>
      </font>
      <border/>
    </dxf>
    <dxf>
      <font>
        <color theme="0"/>
      </font>
      <border/>
    </dxf>
  </dxfs>
  <tableStyles count="1" defaultTableStyle="TableStyleMedium9" defaultPivotStyle="PivotStyleLight16">
    <tableStyle name="MySqlDefault" pivot="0" table="0" count="2">
      <tableStyleElement type="wholeTable" dxfId="8"/>
      <tableStyleElement type="headerRow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4</xdr:row>
      <xdr:rowOff>95250</xdr:rowOff>
    </xdr:from>
    <xdr:to>
      <xdr:col>1</xdr:col>
      <xdr:colOff>1104900</xdr:colOff>
      <xdr:row>7</xdr:row>
      <xdr:rowOff>238125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04975"/>
          <a:ext cx="904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1"/>
  <sheetViews>
    <sheetView showGridLines="0" tabSelected="1" view="pageBreakPreview" zoomScale="60" zoomScaleNormal="70" zoomScalePageLayoutView="70" workbookViewId="0" topLeftCell="A28">
      <selection activeCell="T48" sqref="T48"/>
    </sheetView>
  </sheetViews>
  <sheetFormatPr defaultColWidth="9.00390625" defaultRowHeight="15" customHeight="1"/>
  <cols>
    <col min="1" max="1" width="0.875" style="2" customWidth="1"/>
    <col min="2" max="2" width="17.75390625" style="4" customWidth="1"/>
    <col min="3" max="3" width="0.875" style="4" customWidth="1"/>
    <col min="4" max="4" width="11.75390625" style="2" customWidth="1"/>
    <col min="5" max="5" width="14.75390625" style="4" customWidth="1"/>
    <col min="6" max="6" width="16.75390625" style="4" customWidth="1"/>
    <col min="7" max="7" width="0.875" style="4" customWidth="1"/>
    <col min="8" max="8" width="11.75390625" style="4" customWidth="1"/>
    <col min="9" max="9" width="13.75390625" style="4" customWidth="1"/>
    <col min="10" max="10" width="14.75390625" style="4" customWidth="1"/>
    <col min="11" max="11" width="0.875" style="4" customWidth="1"/>
    <col min="12" max="12" width="11.75390625" style="4" customWidth="1"/>
    <col min="13" max="13" width="14.75390625" style="4" customWidth="1"/>
    <col min="14" max="14" width="16.75390625" style="4" customWidth="1"/>
    <col min="15" max="15" width="0.875" style="4" customWidth="1"/>
    <col min="16" max="16" width="11.75390625" style="4" customWidth="1"/>
    <col min="17" max="17" width="14.75390625" style="2" customWidth="1"/>
    <col min="18" max="18" width="16.75390625" style="4" customWidth="1"/>
    <col min="19" max="19" width="0.875" style="4" customWidth="1"/>
    <col min="20" max="20" width="11.75390625" style="4" customWidth="1"/>
    <col min="21" max="21" width="13.75390625" style="4" customWidth="1"/>
    <col min="22" max="22" width="14.75390625" style="4" customWidth="1"/>
    <col min="23" max="23" width="0.875" style="4" customWidth="1"/>
    <col min="24" max="24" width="11.75390625" style="4" customWidth="1"/>
    <col min="25" max="25" width="14.75390625" style="4" customWidth="1"/>
    <col min="26" max="26" width="16.75390625" style="4" customWidth="1"/>
    <col min="27" max="27" width="0.875" style="4" customWidth="1"/>
    <col min="28" max="28" width="14.125" style="2" customWidth="1"/>
    <col min="29" max="29" width="10.75390625" style="2" customWidth="1"/>
    <col min="30" max="30" width="14.75390625" style="2" customWidth="1"/>
    <col min="31" max="31" width="10.75390625" style="4" customWidth="1"/>
    <col min="32" max="32" width="0.2421875" style="4" customWidth="1"/>
    <col min="33" max="33" width="9.125" style="4" customWidth="1"/>
    <col min="34" max="16384" width="9.125" style="2" customWidth="1"/>
  </cols>
  <sheetData>
    <row r="1" spans="2:31" ht="6.75" customHeight="1">
      <c r="B1" s="29"/>
      <c r="C1" s="29"/>
      <c r="D1" s="3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"/>
      <c r="R1" s="29"/>
      <c r="S1" s="29"/>
      <c r="T1" s="29"/>
      <c r="U1" s="29"/>
      <c r="V1" s="29"/>
      <c r="W1" s="29"/>
      <c r="X1" s="29"/>
      <c r="Y1" s="29"/>
      <c r="Z1" s="29"/>
      <c r="AA1" s="29"/>
      <c r="AB1" s="3"/>
      <c r="AC1" s="3"/>
      <c r="AD1" s="3"/>
      <c r="AE1" s="29"/>
    </row>
    <row r="2" spans="2:31" ht="60" customHeight="1">
      <c r="B2" s="63" t="s">
        <v>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2:31" ht="49.5" customHeight="1">
      <c r="B3" s="64" t="s">
        <v>10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</row>
    <row r="4" ht="10.5" customHeight="1">
      <c r="B4" s="5"/>
    </row>
    <row r="5" spans="2:31" ht="33" customHeight="1">
      <c r="B5" s="6"/>
      <c r="D5" s="59" t="s">
        <v>15</v>
      </c>
      <c r="E5" s="60"/>
      <c r="F5" s="60"/>
      <c r="G5" s="60"/>
      <c r="H5" s="60"/>
      <c r="I5" s="60"/>
      <c r="J5" s="60"/>
      <c r="K5" s="60"/>
      <c r="L5" s="60"/>
      <c r="M5" s="60"/>
      <c r="N5" s="61"/>
      <c r="O5" s="7"/>
      <c r="P5" s="62" t="s">
        <v>19</v>
      </c>
      <c r="Q5" s="62"/>
      <c r="R5" s="62"/>
      <c r="S5" s="62"/>
      <c r="T5" s="62"/>
      <c r="U5" s="62"/>
      <c r="V5" s="62"/>
      <c r="W5" s="62"/>
      <c r="X5" s="62"/>
      <c r="Y5" s="62"/>
      <c r="Z5" s="62"/>
      <c r="AB5" s="44" t="s">
        <v>20</v>
      </c>
      <c r="AC5" s="45"/>
      <c r="AD5" s="45"/>
      <c r="AE5" s="46"/>
    </row>
    <row r="6" spans="2:31" ht="30" customHeight="1">
      <c r="B6" s="8"/>
      <c r="C6" s="27"/>
      <c r="D6" s="30" t="s">
        <v>17</v>
      </c>
      <c r="E6" s="31"/>
      <c r="F6" s="32"/>
      <c r="G6" s="1"/>
      <c r="H6" s="30" t="s">
        <v>18</v>
      </c>
      <c r="I6" s="31"/>
      <c r="J6" s="32"/>
      <c r="K6" s="1"/>
      <c r="L6" s="30" t="s">
        <v>11</v>
      </c>
      <c r="M6" s="31"/>
      <c r="N6" s="32"/>
      <c r="O6" s="1"/>
      <c r="P6" s="30" t="s">
        <v>17</v>
      </c>
      <c r="Q6" s="31"/>
      <c r="R6" s="32"/>
      <c r="S6" s="1"/>
      <c r="T6" s="30" t="s">
        <v>18</v>
      </c>
      <c r="U6" s="31"/>
      <c r="V6" s="32"/>
      <c r="W6" s="1"/>
      <c r="X6" s="30" t="s">
        <v>11</v>
      </c>
      <c r="Y6" s="31"/>
      <c r="Z6" s="32"/>
      <c r="AB6" s="47"/>
      <c r="AC6" s="48"/>
      <c r="AD6" s="48"/>
      <c r="AE6" s="49"/>
    </row>
    <row r="7" spans="2:31" ht="24.75" customHeight="1">
      <c r="B7" s="8"/>
      <c r="C7" s="9"/>
      <c r="D7" s="33" t="s">
        <v>12</v>
      </c>
      <c r="E7" s="34"/>
      <c r="F7" s="35"/>
      <c r="G7" s="27"/>
      <c r="H7" s="33" t="s">
        <v>12</v>
      </c>
      <c r="I7" s="34"/>
      <c r="J7" s="35"/>
      <c r="K7" s="27"/>
      <c r="L7" s="33" t="s">
        <v>12</v>
      </c>
      <c r="M7" s="34"/>
      <c r="N7" s="35"/>
      <c r="O7" s="27"/>
      <c r="P7" s="33" t="s">
        <v>12</v>
      </c>
      <c r="Q7" s="34"/>
      <c r="R7" s="35"/>
      <c r="S7" s="27"/>
      <c r="T7" s="33" t="s">
        <v>12</v>
      </c>
      <c r="U7" s="34"/>
      <c r="V7" s="35"/>
      <c r="W7" s="27"/>
      <c r="X7" s="33" t="s">
        <v>12</v>
      </c>
      <c r="Y7" s="34"/>
      <c r="Z7" s="35"/>
      <c r="AB7" s="47"/>
      <c r="AC7" s="48"/>
      <c r="AD7" s="48"/>
      <c r="AE7" s="49"/>
    </row>
    <row r="8" spans="2:31" ht="24.75" customHeight="1">
      <c r="B8" s="10"/>
      <c r="C8" s="11"/>
      <c r="D8" s="58">
        <v>6525948</v>
      </c>
      <c r="E8" s="39"/>
      <c r="F8" s="40"/>
      <c r="G8" s="12"/>
      <c r="H8" s="38">
        <v>118957</v>
      </c>
      <c r="I8" s="39"/>
      <c r="J8" s="40"/>
      <c r="K8" s="12"/>
      <c r="L8" s="38">
        <f>H8+D8</f>
        <v>6644905</v>
      </c>
      <c r="M8" s="39"/>
      <c r="N8" s="40"/>
      <c r="O8" s="12"/>
      <c r="P8" s="38">
        <v>6058892</v>
      </c>
      <c r="Q8" s="39"/>
      <c r="R8" s="40"/>
      <c r="S8" s="12"/>
      <c r="T8" s="38">
        <v>161866</v>
      </c>
      <c r="U8" s="39"/>
      <c r="V8" s="40"/>
      <c r="W8" s="12"/>
      <c r="X8" s="38">
        <f>T8+P8</f>
        <v>6220758</v>
      </c>
      <c r="Y8" s="39"/>
      <c r="Z8" s="40"/>
      <c r="AA8" s="13"/>
      <c r="AB8" s="50"/>
      <c r="AC8" s="51"/>
      <c r="AD8" s="51"/>
      <c r="AE8" s="52"/>
    </row>
    <row r="9" spans="4:30" ht="4.5" customHeight="1">
      <c r="D9" s="4"/>
      <c r="Q9" s="4"/>
      <c r="AB9" s="4"/>
      <c r="AC9" s="4"/>
      <c r="AD9" s="4"/>
    </row>
    <row r="10" spans="2:33" s="14" customFormat="1" ht="26.25" customHeight="1">
      <c r="B10" s="65" t="s">
        <v>7</v>
      </c>
      <c r="C10" s="15"/>
      <c r="D10" s="53" t="s">
        <v>9</v>
      </c>
      <c r="E10" s="54" t="s">
        <v>5</v>
      </c>
      <c r="F10" s="54" t="s">
        <v>13</v>
      </c>
      <c r="G10" s="15"/>
      <c r="H10" s="53" t="s">
        <v>9</v>
      </c>
      <c r="I10" s="54" t="s">
        <v>5</v>
      </c>
      <c r="J10" s="54" t="s">
        <v>6</v>
      </c>
      <c r="K10" s="15"/>
      <c r="L10" s="53" t="s">
        <v>9</v>
      </c>
      <c r="M10" s="54" t="s">
        <v>5</v>
      </c>
      <c r="N10" s="54" t="s">
        <v>14</v>
      </c>
      <c r="O10" s="15"/>
      <c r="P10" s="53" t="s">
        <v>9</v>
      </c>
      <c r="Q10" s="54" t="s">
        <v>5</v>
      </c>
      <c r="R10" s="54" t="s">
        <v>21</v>
      </c>
      <c r="S10" s="16"/>
      <c r="T10" s="53" t="s">
        <v>9</v>
      </c>
      <c r="U10" s="54" t="s">
        <v>5</v>
      </c>
      <c r="V10" s="54" t="s">
        <v>6</v>
      </c>
      <c r="W10" s="16"/>
      <c r="X10" s="53" t="s">
        <v>9</v>
      </c>
      <c r="Y10" s="54" t="s">
        <v>5</v>
      </c>
      <c r="Z10" s="54" t="s">
        <v>16</v>
      </c>
      <c r="AA10" s="16"/>
      <c r="AB10" s="41" t="s">
        <v>3</v>
      </c>
      <c r="AC10" s="42"/>
      <c r="AD10" s="41" t="s">
        <v>4</v>
      </c>
      <c r="AE10" s="43"/>
      <c r="AF10" s="16"/>
      <c r="AG10" s="16"/>
    </row>
    <row r="11" spans="2:33" s="14" customFormat="1" ht="30" customHeight="1">
      <c r="B11" s="66"/>
      <c r="C11" s="15"/>
      <c r="D11" s="53"/>
      <c r="E11" s="54"/>
      <c r="F11" s="54"/>
      <c r="G11" s="15"/>
      <c r="H11" s="53"/>
      <c r="I11" s="54"/>
      <c r="J11" s="54"/>
      <c r="K11" s="15"/>
      <c r="L11" s="53"/>
      <c r="M11" s="54"/>
      <c r="N11" s="54"/>
      <c r="O11" s="15"/>
      <c r="P11" s="53"/>
      <c r="Q11" s="54"/>
      <c r="R11" s="54"/>
      <c r="S11" s="16"/>
      <c r="T11" s="53"/>
      <c r="U11" s="54"/>
      <c r="V11" s="54"/>
      <c r="W11" s="16"/>
      <c r="X11" s="53"/>
      <c r="Y11" s="54"/>
      <c r="Z11" s="54"/>
      <c r="AA11" s="16"/>
      <c r="AB11" s="17" t="s">
        <v>0</v>
      </c>
      <c r="AC11" s="18" t="s">
        <v>22</v>
      </c>
      <c r="AD11" s="17" t="s">
        <v>0</v>
      </c>
      <c r="AE11" s="18" t="s">
        <v>23</v>
      </c>
      <c r="AF11" s="16"/>
      <c r="AG11" s="16"/>
    </row>
    <row r="12" spans="1:33" s="19" customFormat="1" ht="27.75" customHeight="1">
      <c r="A12" s="19">
        <v>16</v>
      </c>
      <c r="B12" s="23">
        <v>42217</v>
      </c>
      <c r="C12" s="24"/>
      <c r="D12" s="28">
        <v>65504</v>
      </c>
      <c r="E12" s="28">
        <f>D12</f>
        <v>65504</v>
      </c>
      <c r="F12" s="28">
        <f>E12+D8</f>
        <v>6591452</v>
      </c>
      <c r="G12" s="24"/>
      <c r="H12" s="28">
        <v>1841</v>
      </c>
      <c r="I12" s="28">
        <f>H12</f>
        <v>1841</v>
      </c>
      <c r="J12" s="28">
        <f>I12+H8</f>
        <v>120798</v>
      </c>
      <c r="K12" s="24"/>
      <c r="L12" s="28">
        <f>H12+D12</f>
        <v>67345</v>
      </c>
      <c r="M12" s="28">
        <f>I12+E12</f>
        <v>67345</v>
      </c>
      <c r="N12" s="28">
        <f>J12+F12</f>
        <v>6712250</v>
      </c>
      <c r="O12" s="24"/>
      <c r="P12" s="26">
        <v>78304</v>
      </c>
      <c r="Q12" s="28">
        <f>P12</f>
        <v>78304</v>
      </c>
      <c r="R12" s="28">
        <f>Q12+P8</f>
        <v>6137196</v>
      </c>
      <c r="S12" s="9"/>
      <c r="T12" s="28">
        <v>2240</v>
      </c>
      <c r="U12" s="28">
        <f>T12</f>
        <v>2240</v>
      </c>
      <c r="V12" s="28">
        <f>U12+T8</f>
        <v>164106</v>
      </c>
      <c r="W12" s="9"/>
      <c r="X12" s="28">
        <f>T12+P12</f>
        <v>80544</v>
      </c>
      <c r="Y12" s="28">
        <f>U12+Q12</f>
        <v>80544</v>
      </c>
      <c r="Z12" s="28">
        <f>X8+X12</f>
        <v>6301302</v>
      </c>
      <c r="AA12" s="9"/>
      <c r="AB12" s="28">
        <f>IF(Y12="","",(Y12-M12))</f>
        <v>13199</v>
      </c>
      <c r="AC12" s="28">
        <f>IF(Y12="","",((AB12/M12)*100))</f>
        <v>19.599079367436335</v>
      </c>
      <c r="AD12" s="28">
        <f>IF(Z12="","",(Z12-N12))</f>
        <v>-410948</v>
      </c>
      <c r="AE12" s="28">
        <f>AD12/N12*100</f>
        <v>-6.1223583746135795</v>
      </c>
      <c r="AF12" s="21"/>
      <c r="AG12" s="21"/>
    </row>
    <row r="13" spans="2:33" s="19" customFormat="1" ht="27.75" customHeight="1">
      <c r="B13" s="23">
        <v>42218</v>
      </c>
      <c r="C13" s="24"/>
      <c r="D13" s="28">
        <v>82861</v>
      </c>
      <c r="E13" s="28">
        <f>E12+D13</f>
        <v>148365</v>
      </c>
      <c r="F13" s="28">
        <f>F12+D13</f>
        <v>6674313</v>
      </c>
      <c r="G13" s="24"/>
      <c r="H13" s="28">
        <v>1671</v>
      </c>
      <c r="I13" s="28">
        <f>I12+H13</f>
        <v>3512</v>
      </c>
      <c r="J13" s="28">
        <f>J12+H13</f>
        <v>122469</v>
      </c>
      <c r="K13" s="24"/>
      <c r="L13" s="28">
        <f aca="true" t="shared" si="0" ref="L13:L42">H13+D13</f>
        <v>84532</v>
      </c>
      <c r="M13" s="28">
        <f aca="true" t="shared" si="1" ref="M13:M42">I13+E13</f>
        <v>151877</v>
      </c>
      <c r="N13" s="28">
        <f>J13+F13</f>
        <v>6796782</v>
      </c>
      <c r="O13" s="24"/>
      <c r="P13" s="26">
        <v>70784</v>
      </c>
      <c r="Q13" s="28">
        <f>IF(P13="","",(Q12+P13))</f>
        <v>149088</v>
      </c>
      <c r="R13" s="28">
        <f>IF(P13="","",(R12+P13))</f>
        <v>6207980</v>
      </c>
      <c r="S13" s="9"/>
      <c r="T13" s="28">
        <v>1018</v>
      </c>
      <c r="U13" s="28">
        <f aca="true" t="shared" si="2" ref="U13:U42">IF(T13="","",(U12+T13))</f>
        <v>3258</v>
      </c>
      <c r="V13" s="28">
        <f>IF(T13="","",(V12+T13))</f>
        <v>165124</v>
      </c>
      <c r="W13" s="9"/>
      <c r="X13" s="28">
        <f>IF(P13=0," ",(T13+P13))</f>
        <v>71802</v>
      </c>
      <c r="Y13" s="28">
        <f>IF(Q13="","",(U13+Q13))</f>
        <v>152346</v>
      </c>
      <c r="Z13" s="28">
        <f>IF(R13="","",(V13+R13))</f>
        <v>6373104</v>
      </c>
      <c r="AA13" s="9"/>
      <c r="AB13" s="28">
        <f aca="true" t="shared" si="3" ref="AB13:AB42">IF(Y13="","",(Y13-M13))</f>
        <v>469</v>
      </c>
      <c r="AC13" s="28">
        <f aca="true" t="shared" si="4" ref="AC13:AC42">IF(Y13="","",((AB13/M13)*100))</f>
        <v>0.30880251782692575</v>
      </c>
      <c r="AD13" s="28">
        <f aca="true" t="shared" si="5" ref="AD13:AD42">IF(Z13="","",(Z13-N13))</f>
        <v>-423678</v>
      </c>
      <c r="AE13" s="28">
        <f aca="true" t="shared" si="6" ref="AE13:AE42">IF(AD13="","",((AD13/N13)*100))</f>
        <v>-6.23350873987131</v>
      </c>
      <c r="AF13" s="21"/>
      <c r="AG13" s="21"/>
    </row>
    <row r="14" spans="2:33" s="19" customFormat="1" ht="27.75" customHeight="1">
      <c r="B14" s="23">
        <v>42219</v>
      </c>
      <c r="C14" s="24"/>
      <c r="D14" s="28">
        <v>75359</v>
      </c>
      <c r="E14" s="28">
        <f aca="true" t="shared" si="7" ref="E14:E42">E13+D14</f>
        <v>223724</v>
      </c>
      <c r="F14" s="28">
        <f aca="true" t="shared" si="8" ref="F14:F42">F13+D14</f>
        <v>6749672</v>
      </c>
      <c r="G14" s="24"/>
      <c r="H14" s="28">
        <v>1155</v>
      </c>
      <c r="I14" s="28">
        <f aca="true" t="shared" si="9" ref="I14:I42">I13+H14</f>
        <v>4667</v>
      </c>
      <c r="J14" s="28">
        <f aca="true" t="shared" si="10" ref="J14:J42">J13+H14</f>
        <v>123624</v>
      </c>
      <c r="K14" s="24"/>
      <c r="L14" s="28">
        <f t="shared" si="0"/>
        <v>76514</v>
      </c>
      <c r="M14" s="28">
        <f t="shared" si="1"/>
        <v>228391</v>
      </c>
      <c r="N14" s="28">
        <f>J14+F14</f>
        <v>6873296</v>
      </c>
      <c r="O14" s="24"/>
      <c r="P14" s="26">
        <v>53382</v>
      </c>
      <c r="Q14" s="28">
        <f aca="true" t="shared" si="11" ref="Q14:Q42">IF(P14="","",(Q13+P14))</f>
        <v>202470</v>
      </c>
      <c r="R14" s="28">
        <f aca="true" t="shared" si="12" ref="R14:R30">IF(P14="","",(R13+P14))</f>
        <v>6261362</v>
      </c>
      <c r="S14" s="9"/>
      <c r="T14" s="28">
        <v>1486</v>
      </c>
      <c r="U14" s="28">
        <f t="shared" si="2"/>
        <v>4744</v>
      </c>
      <c r="V14" s="28">
        <f aca="true" t="shared" si="13" ref="V14:V30">IF(T14="","",(V13+T14))</f>
        <v>166610</v>
      </c>
      <c r="W14" s="9"/>
      <c r="X14" s="28">
        <f aca="true" t="shared" si="14" ref="X14:X42">IF(P14=0," ",(T14+P14))</f>
        <v>54868</v>
      </c>
      <c r="Y14" s="28">
        <f aca="true" t="shared" si="15" ref="Y14:Y30">IF(Q14="","",(U14+Q14))</f>
        <v>207214</v>
      </c>
      <c r="Z14" s="28">
        <f aca="true" t="shared" si="16" ref="Z14:Z30">IF(R14="","",(V14+R14))</f>
        <v>6427972</v>
      </c>
      <c r="AA14" s="9"/>
      <c r="AB14" s="28">
        <f t="shared" si="3"/>
        <v>-21177</v>
      </c>
      <c r="AC14" s="28">
        <f t="shared" si="4"/>
        <v>-9.272256787701792</v>
      </c>
      <c r="AD14" s="28">
        <f t="shared" si="5"/>
        <v>-445324</v>
      </c>
      <c r="AE14" s="28">
        <f t="shared" si="6"/>
        <v>-6.479045860966849</v>
      </c>
      <c r="AF14" s="21"/>
      <c r="AG14" s="21"/>
    </row>
    <row r="15" spans="2:33" s="19" customFormat="1" ht="27.75" customHeight="1">
      <c r="B15" s="23">
        <v>42220</v>
      </c>
      <c r="C15" s="24"/>
      <c r="D15" s="28">
        <v>53263</v>
      </c>
      <c r="E15" s="28">
        <f t="shared" si="7"/>
        <v>276987</v>
      </c>
      <c r="F15" s="28">
        <f t="shared" si="8"/>
        <v>6802935</v>
      </c>
      <c r="G15" s="24"/>
      <c r="H15" s="28">
        <v>1581</v>
      </c>
      <c r="I15" s="28">
        <f t="shared" si="9"/>
        <v>6248</v>
      </c>
      <c r="J15" s="28">
        <f t="shared" si="10"/>
        <v>125205</v>
      </c>
      <c r="K15" s="24"/>
      <c r="L15" s="28">
        <f t="shared" si="0"/>
        <v>54844</v>
      </c>
      <c r="M15" s="28">
        <f t="shared" si="1"/>
        <v>283235</v>
      </c>
      <c r="N15" s="28">
        <f>J15+F15</f>
        <v>6928140</v>
      </c>
      <c r="O15" s="24"/>
      <c r="P15" s="26">
        <v>64439</v>
      </c>
      <c r="Q15" s="28">
        <f t="shared" si="11"/>
        <v>266909</v>
      </c>
      <c r="R15" s="28">
        <f t="shared" si="12"/>
        <v>6325801</v>
      </c>
      <c r="S15" s="9"/>
      <c r="T15" s="28">
        <v>1637</v>
      </c>
      <c r="U15" s="28">
        <f t="shared" si="2"/>
        <v>6381</v>
      </c>
      <c r="V15" s="28">
        <f t="shared" si="13"/>
        <v>168247</v>
      </c>
      <c r="W15" s="9"/>
      <c r="X15" s="28">
        <f t="shared" si="14"/>
        <v>66076</v>
      </c>
      <c r="Y15" s="28">
        <f t="shared" si="15"/>
        <v>273290</v>
      </c>
      <c r="Z15" s="28">
        <f t="shared" si="16"/>
        <v>6494048</v>
      </c>
      <c r="AA15" s="9"/>
      <c r="AB15" s="28">
        <f>IF(Y15="","",(Y15-M15))</f>
        <v>-9945</v>
      </c>
      <c r="AC15" s="28">
        <f t="shared" si="4"/>
        <v>-3.511218599396261</v>
      </c>
      <c r="AD15" s="28">
        <f t="shared" si="5"/>
        <v>-434092</v>
      </c>
      <c r="AE15" s="28">
        <f t="shared" si="6"/>
        <v>-6.265635509675035</v>
      </c>
      <c r="AF15" s="21"/>
      <c r="AG15" s="21"/>
    </row>
    <row r="16" spans="2:33" s="19" customFormat="1" ht="27.75" customHeight="1">
      <c r="B16" s="23">
        <v>42221</v>
      </c>
      <c r="C16" s="24"/>
      <c r="D16" s="28">
        <v>66309</v>
      </c>
      <c r="E16" s="28">
        <f t="shared" si="7"/>
        <v>343296</v>
      </c>
      <c r="F16" s="28">
        <f t="shared" si="8"/>
        <v>6869244</v>
      </c>
      <c r="G16" s="24"/>
      <c r="H16" s="28">
        <v>1528</v>
      </c>
      <c r="I16" s="28">
        <f t="shared" si="9"/>
        <v>7776</v>
      </c>
      <c r="J16" s="28">
        <f t="shared" si="10"/>
        <v>126733</v>
      </c>
      <c r="K16" s="24"/>
      <c r="L16" s="28">
        <f t="shared" si="0"/>
        <v>67837</v>
      </c>
      <c r="M16" s="28">
        <f t="shared" si="1"/>
        <v>351072</v>
      </c>
      <c r="N16" s="28">
        <f>J16+F16</f>
        <v>6995977</v>
      </c>
      <c r="O16" s="24"/>
      <c r="P16" s="26">
        <v>67191</v>
      </c>
      <c r="Q16" s="28">
        <f t="shared" si="11"/>
        <v>334100</v>
      </c>
      <c r="R16" s="28">
        <f t="shared" si="12"/>
        <v>6392992</v>
      </c>
      <c r="S16" s="9"/>
      <c r="T16" s="28">
        <v>1492</v>
      </c>
      <c r="U16" s="28">
        <f t="shared" si="2"/>
        <v>7873</v>
      </c>
      <c r="V16" s="28">
        <f t="shared" si="13"/>
        <v>169739</v>
      </c>
      <c r="W16" s="9"/>
      <c r="X16" s="28">
        <f t="shared" si="14"/>
        <v>68683</v>
      </c>
      <c r="Y16" s="28">
        <f t="shared" si="15"/>
        <v>341973</v>
      </c>
      <c r="Z16" s="28">
        <f t="shared" si="16"/>
        <v>6562731</v>
      </c>
      <c r="AA16" s="9"/>
      <c r="AB16" s="28">
        <f t="shared" si="3"/>
        <v>-9099</v>
      </c>
      <c r="AC16" s="28">
        <f t="shared" si="4"/>
        <v>-2.5917760459392944</v>
      </c>
      <c r="AD16" s="28">
        <f t="shared" si="5"/>
        <v>-433246</v>
      </c>
      <c r="AE16" s="28">
        <f t="shared" si="6"/>
        <v>-6.192787654962274</v>
      </c>
      <c r="AF16" s="21"/>
      <c r="AG16" s="20"/>
    </row>
    <row r="17" spans="2:33" s="19" customFormat="1" ht="27.75" customHeight="1">
      <c r="B17" s="23">
        <v>42222</v>
      </c>
      <c r="C17" s="24"/>
      <c r="D17" s="28">
        <v>62665</v>
      </c>
      <c r="E17" s="28">
        <f t="shared" si="7"/>
        <v>405961</v>
      </c>
      <c r="F17" s="28">
        <f t="shared" si="8"/>
        <v>6931909</v>
      </c>
      <c r="G17" s="24"/>
      <c r="H17" s="28">
        <v>983</v>
      </c>
      <c r="I17" s="28">
        <f t="shared" si="9"/>
        <v>8759</v>
      </c>
      <c r="J17" s="28">
        <f t="shared" si="10"/>
        <v>127716</v>
      </c>
      <c r="K17" s="24"/>
      <c r="L17" s="28">
        <f t="shared" si="0"/>
        <v>63648</v>
      </c>
      <c r="M17" s="28">
        <f t="shared" si="1"/>
        <v>414720</v>
      </c>
      <c r="N17" s="28">
        <f aca="true" t="shared" si="17" ref="N17:N42">J17+F17</f>
        <v>7059625</v>
      </c>
      <c r="O17" s="24"/>
      <c r="P17" s="26">
        <v>59603</v>
      </c>
      <c r="Q17" s="28">
        <f t="shared" si="11"/>
        <v>393703</v>
      </c>
      <c r="R17" s="28">
        <f t="shared" si="12"/>
        <v>6452595</v>
      </c>
      <c r="S17" s="9"/>
      <c r="T17" s="28">
        <v>1813</v>
      </c>
      <c r="U17" s="28">
        <f t="shared" si="2"/>
        <v>9686</v>
      </c>
      <c r="V17" s="28">
        <f t="shared" si="13"/>
        <v>171552</v>
      </c>
      <c r="W17" s="9"/>
      <c r="X17" s="28">
        <f t="shared" si="14"/>
        <v>61416</v>
      </c>
      <c r="Y17" s="28">
        <f t="shared" si="15"/>
        <v>403389</v>
      </c>
      <c r="Z17" s="28">
        <f t="shared" si="16"/>
        <v>6624147</v>
      </c>
      <c r="AA17" s="9"/>
      <c r="AB17" s="28">
        <f t="shared" si="3"/>
        <v>-11331</v>
      </c>
      <c r="AC17" s="28">
        <f t="shared" si="4"/>
        <v>-2.732204861111111</v>
      </c>
      <c r="AD17" s="28">
        <f t="shared" si="5"/>
        <v>-435478</v>
      </c>
      <c r="AE17" s="28">
        <f t="shared" si="6"/>
        <v>-6.168571276802946</v>
      </c>
      <c r="AF17" s="21"/>
      <c r="AG17" s="20"/>
    </row>
    <row r="18" spans="2:33" s="19" customFormat="1" ht="27.75" customHeight="1">
      <c r="B18" s="23">
        <v>42223</v>
      </c>
      <c r="C18" s="24"/>
      <c r="D18" s="28">
        <v>56942</v>
      </c>
      <c r="E18" s="28">
        <f t="shared" si="7"/>
        <v>462903</v>
      </c>
      <c r="F18" s="28">
        <f t="shared" si="8"/>
        <v>6988851</v>
      </c>
      <c r="G18" s="24"/>
      <c r="H18" s="28">
        <v>1671</v>
      </c>
      <c r="I18" s="28">
        <f t="shared" si="9"/>
        <v>10430</v>
      </c>
      <c r="J18" s="28">
        <f t="shared" si="10"/>
        <v>129387</v>
      </c>
      <c r="K18" s="24"/>
      <c r="L18" s="28">
        <f t="shared" si="0"/>
        <v>58613</v>
      </c>
      <c r="M18" s="28">
        <f t="shared" si="1"/>
        <v>473333</v>
      </c>
      <c r="N18" s="28">
        <f t="shared" si="17"/>
        <v>7118238</v>
      </c>
      <c r="O18" s="24"/>
      <c r="P18" s="26">
        <v>61963</v>
      </c>
      <c r="Q18" s="28">
        <f t="shared" si="11"/>
        <v>455666</v>
      </c>
      <c r="R18" s="28">
        <f t="shared" si="12"/>
        <v>6514558</v>
      </c>
      <c r="S18" s="9"/>
      <c r="T18" s="28">
        <v>1559</v>
      </c>
      <c r="U18" s="28">
        <f t="shared" si="2"/>
        <v>11245</v>
      </c>
      <c r="V18" s="28">
        <f t="shared" si="13"/>
        <v>173111</v>
      </c>
      <c r="W18" s="9"/>
      <c r="X18" s="28">
        <f t="shared" si="14"/>
        <v>63522</v>
      </c>
      <c r="Y18" s="28">
        <f t="shared" si="15"/>
        <v>466911</v>
      </c>
      <c r="Z18" s="28">
        <f t="shared" si="16"/>
        <v>6687669</v>
      </c>
      <c r="AA18" s="9"/>
      <c r="AB18" s="28">
        <f t="shared" si="3"/>
        <v>-6422</v>
      </c>
      <c r="AC18" s="28">
        <f t="shared" si="4"/>
        <v>-1.3567615188461402</v>
      </c>
      <c r="AD18" s="28">
        <f t="shared" si="5"/>
        <v>-430569</v>
      </c>
      <c r="AE18" s="28">
        <f t="shared" si="6"/>
        <v>-6.048814327365845</v>
      </c>
      <c r="AF18" s="21"/>
      <c r="AG18" s="21"/>
    </row>
    <row r="19" spans="2:33" s="19" customFormat="1" ht="27.75" customHeight="1">
      <c r="B19" s="23">
        <v>42224</v>
      </c>
      <c r="C19" s="24"/>
      <c r="D19" s="28">
        <v>62359</v>
      </c>
      <c r="E19" s="28">
        <f t="shared" si="7"/>
        <v>525262</v>
      </c>
      <c r="F19" s="28">
        <f t="shared" si="8"/>
        <v>7051210</v>
      </c>
      <c r="G19" s="24"/>
      <c r="H19" s="28">
        <v>1495</v>
      </c>
      <c r="I19" s="28">
        <f t="shared" si="9"/>
        <v>11925</v>
      </c>
      <c r="J19" s="28">
        <f t="shared" si="10"/>
        <v>130882</v>
      </c>
      <c r="K19" s="24"/>
      <c r="L19" s="28">
        <f t="shared" si="0"/>
        <v>63854</v>
      </c>
      <c r="M19" s="28">
        <f t="shared" si="1"/>
        <v>537187</v>
      </c>
      <c r="N19" s="28">
        <f t="shared" si="17"/>
        <v>7182092</v>
      </c>
      <c r="O19" s="24"/>
      <c r="P19" s="26">
        <v>77260</v>
      </c>
      <c r="Q19" s="28">
        <f t="shared" si="11"/>
        <v>532926</v>
      </c>
      <c r="R19" s="28">
        <f t="shared" si="12"/>
        <v>6591818</v>
      </c>
      <c r="S19" s="9"/>
      <c r="T19" s="28">
        <v>1771</v>
      </c>
      <c r="U19" s="28">
        <f t="shared" si="2"/>
        <v>13016</v>
      </c>
      <c r="V19" s="28">
        <f t="shared" si="13"/>
        <v>174882</v>
      </c>
      <c r="W19" s="9"/>
      <c r="X19" s="28">
        <f t="shared" si="14"/>
        <v>79031</v>
      </c>
      <c r="Y19" s="28">
        <f t="shared" si="15"/>
        <v>545942</v>
      </c>
      <c r="Z19" s="28">
        <f t="shared" si="16"/>
        <v>6766700</v>
      </c>
      <c r="AA19" s="9"/>
      <c r="AB19" s="28">
        <f t="shared" si="3"/>
        <v>8755</v>
      </c>
      <c r="AC19" s="28">
        <f t="shared" si="4"/>
        <v>1.629786275542781</v>
      </c>
      <c r="AD19" s="28">
        <f t="shared" si="5"/>
        <v>-415392</v>
      </c>
      <c r="AE19" s="28">
        <f t="shared" si="6"/>
        <v>-5.783718727078405</v>
      </c>
      <c r="AF19" s="21"/>
      <c r="AG19" s="21"/>
    </row>
    <row r="20" spans="2:33" s="19" customFormat="1" ht="27.75" customHeight="1">
      <c r="B20" s="23">
        <v>42225</v>
      </c>
      <c r="C20" s="24"/>
      <c r="D20" s="28">
        <v>80413</v>
      </c>
      <c r="E20" s="28">
        <f t="shared" si="7"/>
        <v>605675</v>
      </c>
      <c r="F20" s="28">
        <f t="shared" si="8"/>
        <v>7131623</v>
      </c>
      <c r="G20" s="24"/>
      <c r="H20" s="28">
        <v>1562</v>
      </c>
      <c r="I20" s="28">
        <f t="shared" si="9"/>
        <v>13487</v>
      </c>
      <c r="J20" s="28">
        <f t="shared" si="10"/>
        <v>132444</v>
      </c>
      <c r="K20" s="24"/>
      <c r="L20" s="28">
        <f t="shared" si="0"/>
        <v>81975</v>
      </c>
      <c r="M20" s="28">
        <f t="shared" si="1"/>
        <v>619162</v>
      </c>
      <c r="N20" s="28">
        <f t="shared" si="17"/>
        <v>7264067</v>
      </c>
      <c r="O20" s="24"/>
      <c r="P20" s="26">
        <v>69402</v>
      </c>
      <c r="Q20" s="28">
        <f t="shared" si="11"/>
        <v>602328</v>
      </c>
      <c r="R20" s="28">
        <f t="shared" si="12"/>
        <v>6661220</v>
      </c>
      <c r="S20" s="9"/>
      <c r="T20" s="28">
        <v>977</v>
      </c>
      <c r="U20" s="28">
        <f t="shared" si="2"/>
        <v>13993</v>
      </c>
      <c r="V20" s="28">
        <f t="shared" si="13"/>
        <v>175859</v>
      </c>
      <c r="W20" s="9"/>
      <c r="X20" s="28">
        <f t="shared" si="14"/>
        <v>70379</v>
      </c>
      <c r="Y20" s="28">
        <f t="shared" si="15"/>
        <v>616321</v>
      </c>
      <c r="Z20" s="28">
        <f t="shared" si="16"/>
        <v>6837079</v>
      </c>
      <c r="AA20" s="9"/>
      <c r="AB20" s="28">
        <f t="shared" si="3"/>
        <v>-2841</v>
      </c>
      <c r="AC20" s="28">
        <f t="shared" si="4"/>
        <v>-0.4588459886104121</v>
      </c>
      <c r="AD20" s="28">
        <f t="shared" si="5"/>
        <v>-426988</v>
      </c>
      <c r="AE20" s="28">
        <f t="shared" si="6"/>
        <v>-5.878084549605613</v>
      </c>
      <c r="AF20" s="21"/>
      <c r="AG20" s="21"/>
    </row>
    <row r="21" spans="2:33" s="19" customFormat="1" ht="27.75" customHeight="1">
      <c r="B21" s="23">
        <v>42226</v>
      </c>
      <c r="C21" s="24"/>
      <c r="D21" s="28">
        <v>71399</v>
      </c>
      <c r="E21" s="28">
        <f t="shared" si="7"/>
        <v>677074</v>
      </c>
      <c r="F21" s="28">
        <f t="shared" si="8"/>
        <v>7203022</v>
      </c>
      <c r="G21" s="24"/>
      <c r="H21" s="28">
        <v>1102</v>
      </c>
      <c r="I21" s="28">
        <f t="shared" si="9"/>
        <v>14589</v>
      </c>
      <c r="J21" s="28">
        <f t="shared" si="10"/>
        <v>133546</v>
      </c>
      <c r="K21" s="24"/>
      <c r="L21" s="28">
        <f t="shared" si="0"/>
        <v>72501</v>
      </c>
      <c r="M21" s="28">
        <f t="shared" si="1"/>
        <v>691663</v>
      </c>
      <c r="N21" s="28">
        <f t="shared" si="17"/>
        <v>7336568</v>
      </c>
      <c r="O21" s="24"/>
      <c r="P21" s="26">
        <v>51485</v>
      </c>
      <c r="Q21" s="28">
        <f t="shared" si="11"/>
        <v>653813</v>
      </c>
      <c r="R21" s="28">
        <f t="shared" si="12"/>
        <v>6712705</v>
      </c>
      <c r="S21" s="9"/>
      <c r="T21" s="28">
        <v>1216</v>
      </c>
      <c r="U21" s="28">
        <f t="shared" si="2"/>
        <v>15209</v>
      </c>
      <c r="V21" s="28">
        <f t="shared" si="13"/>
        <v>177075</v>
      </c>
      <c r="W21" s="9"/>
      <c r="X21" s="28">
        <f t="shared" si="14"/>
        <v>52701</v>
      </c>
      <c r="Y21" s="28">
        <f t="shared" si="15"/>
        <v>669022</v>
      </c>
      <c r="Z21" s="28">
        <f t="shared" si="16"/>
        <v>6889780</v>
      </c>
      <c r="AA21" s="9"/>
      <c r="AB21" s="28">
        <f t="shared" si="3"/>
        <v>-22641</v>
      </c>
      <c r="AC21" s="28">
        <f t="shared" si="4"/>
        <v>-3.273414943404519</v>
      </c>
      <c r="AD21" s="28">
        <f t="shared" si="5"/>
        <v>-446788</v>
      </c>
      <c r="AE21" s="28">
        <f t="shared" si="6"/>
        <v>-6.089877446784382</v>
      </c>
      <c r="AF21" s="21"/>
      <c r="AG21" s="21"/>
    </row>
    <row r="22" spans="2:33" s="19" customFormat="1" ht="27.75" customHeight="1">
      <c r="B22" s="23">
        <v>42227</v>
      </c>
      <c r="C22" s="24"/>
      <c r="D22" s="28">
        <v>52162</v>
      </c>
      <c r="E22" s="28">
        <f t="shared" si="7"/>
        <v>729236</v>
      </c>
      <c r="F22" s="28">
        <f t="shared" si="8"/>
        <v>7255184</v>
      </c>
      <c r="G22" s="24"/>
      <c r="H22" s="28">
        <v>1318</v>
      </c>
      <c r="I22" s="28">
        <f t="shared" si="9"/>
        <v>15907</v>
      </c>
      <c r="J22" s="28">
        <f t="shared" si="10"/>
        <v>134864</v>
      </c>
      <c r="K22" s="24"/>
      <c r="L22" s="28">
        <f t="shared" si="0"/>
        <v>53480</v>
      </c>
      <c r="M22" s="28">
        <f t="shared" si="1"/>
        <v>745143</v>
      </c>
      <c r="N22" s="28">
        <f t="shared" si="17"/>
        <v>7390048</v>
      </c>
      <c r="O22" s="24"/>
      <c r="P22" s="26">
        <v>61780</v>
      </c>
      <c r="Q22" s="28">
        <f t="shared" si="11"/>
        <v>715593</v>
      </c>
      <c r="R22" s="28">
        <f t="shared" si="12"/>
        <v>6774485</v>
      </c>
      <c r="S22" s="9"/>
      <c r="T22" s="28">
        <v>1445</v>
      </c>
      <c r="U22" s="28">
        <f t="shared" si="2"/>
        <v>16654</v>
      </c>
      <c r="V22" s="28">
        <f t="shared" si="13"/>
        <v>178520</v>
      </c>
      <c r="W22" s="9"/>
      <c r="X22" s="28">
        <f t="shared" si="14"/>
        <v>63225</v>
      </c>
      <c r="Y22" s="28">
        <f t="shared" si="15"/>
        <v>732247</v>
      </c>
      <c r="Z22" s="28">
        <f t="shared" si="16"/>
        <v>6953005</v>
      </c>
      <c r="AA22" s="9"/>
      <c r="AB22" s="28">
        <f t="shared" si="3"/>
        <v>-12896</v>
      </c>
      <c r="AC22" s="28">
        <f t="shared" si="4"/>
        <v>-1.7306745148246712</v>
      </c>
      <c r="AD22" s="28">
        <f t="shared" si="5"/>
        <v>-437043</v>
      </c>
      <c r="AE22" s="28">
        <f t="shared" si="6"/>
        <v>-5.913939936520034</v>
      </c>
      <c r="AF22" s="21"/>
      <c r="AG22" s="21"/>
    </row>
    <row r="23" spans="2:33" s="19" customFormat="1" ht="27.75" customHeight="1">
      <c r="B23" s="23">
        <v>42228</v>
      </c>
      <c r="C23" s="24"/>
      <c r="D23" s="28">
        <v>63163</v>
      </c>
      <c r="E23" s="28">
        <f t="shared" si="7"/>
        <v>792399</v>
      </c>
      <c r="F23" s="28">
        <f t="shared" si="8"/>
        <v>7318347</v>
      </c>
      <c r="G23" s="24"/>
      <c r="H23" s="28">
        <v>1199</v>
      </c>
      <c r="I23" s="28">
        <f t="shared" si="9"/>
        <v>17106</v>
      </c>
      <c r="J23" s="28">
        <f t="shared" si="10"/>
        <v>136063</v>
      </c>
      <c r="K23" s="24"/>
      <c r="L23" s="28">
        <f t="shared" si="0"/>
        <v>64362</v>
      </c>
      <c r="M23" s="28">
        <f t="shared" si="1"/>
        <v>809505</v>
      </c>
      <c r="N23" s="28">
        <f t="shared" si="17"/>
        <v>7454410</v>
      </c>
      <c r="O23" s="24"/>
      <c r="P23" s="26">
        <v>63055</v>
      </c>
      <c r="Q23" s="28">
        <f t="shared" si="11"/>
        <v>778648</v>
      </c>
      <c r="R23" s="28">
        <f t="shared" si="12"/>
        <v>6837540</v>
      </c>
      <c r="S23" s="9"/>
      <c r="T23" s="28">
        <v>1147</v>
      </c>
      <c r="U23" s="28">
        <f t="shared" si="2"/>
        <v>17801</v>
      </c>
      <c r="V23" s="28">
        <f t="shared" si="13"/>
        <v>179667</v>
      </c>
      <c r="W23" s="9"/>
      <c r="X23" s="28">
        <f t="shared" si="14"/>
        <v>64202</v>
      </c>
      <c r="Y23" s="28">
        <f t="shared" si="15"/>
        <v>796449</v>
      </c>
      <c r="Z23" s="28">
        <f t="shared" si="16"/>
        <v>7017207</v>
      </c>
      <c r="AA23" s="9"/>
      <c r="AB23" s="28">
        <f t="shared" si="3"/>
        <v>-13056</v>
      </c>
      <c r="AC23" s="28">
        <f t="shared" si="4"/>
        <v>-1.61283747475309</v>
      </c>
      <c r="AD23" s="28">
        <f t="shared" si="5"/>
        <v>-437203</v>
      </c>
      <c r="AE23" s="28">
        <f t="shared" si="6"/>
        <v>-5.865024864476196</v>
      </c>
      <c r="AF23" s="21"/>
      <c r="AG23" s="21"/>
    </row>
    <row r="24" spans="2:33" s="19" customFormat="1" ht="27.75" customHeight="1">
      <c r="B24" s="23">
        <v>42229</v>
      </c>
      <c r="C24" s="24"/>
      <c r="D24" s="28">
        <v>63010</v>
      </c>
      <c r="E24" s="28">
        <f t="shared" si="7"/>
        <v>855409</v>
      </c>
      <c r="F24" s="28">
        <f t="shared" si="8"/>
        <v>7381357</v>
      </c>
      <c r="G24" s="24"/>
      <c r="H24" s="28">
        <v>1052</v>
      </c>
      <c r="I24" s="28">
        <f t="shared" si="9"/>
        <v>18158</v>
      </c>
      <c r="J24" s="28">
        <f t="shared" si="10"/>
        <v>137115</v>
      </c>
      <c r="K24" s="24"/>
      <c r="L24" s="28">
        <f t="shared" si="0"/>
        <v>64062</v>
      </c>
      <c r="M24" s="28">
        <f t="shared" si="1"/>
        <v>873567</v>
      </c>
      <c r="N24" s="28">
        <f t="shared" si="17"/>
        <v>7518472</v>
      </c>
      <c r="O24" s="24"/>
      <c r="P24" s="26">
        <v>56897</v>
      </c>
      <c r="Q24" s="28">
        <f t="shared" si="11"/>
        <v>835545</v>
      </c>
      <c r="R24" s="28">
        <f t="shared" si="12"/>
        <v>6894437</v>
      </c>
      <c r="S24" s="9"/>
      <c r="T24" s="28">
        <v>1310</v>
      </c>
      <c r="U24" s="28">
        <f t="shared" si="2"/>
        <v>19111</v>
      </c>
      <c r="V24" s="28">
        <f t="shared" si="13"/>
        <v>180977</v>
      </c>
      <c r="W24" s="9"/>
      <c r="X24" s="28">
        <f t="shared" si="14"/>
        <v>58207</v>
      </c>
      <c r="Y24" s="28">
        <f t="shared" si="15"/>
        <v>854656</v>
      </c>
      <c r="Z24" s="28">
        <f t="shared" si="16"/>
        <v>7075414</v>
      </c>
      <c r="AA24" s="9"/>
      <c r="AB24" s="28">
        <f t="shared" si="3"/>
        <v>-18911</v>
      </c>
      <c r="AC24" s="28">
        <f t="shared" si="4"/>
        <v>-2.1648024707893043</v>
      </c>
      <c r="AD24" s="28">
        <f t="shared" si="5"/>
        <v>-443058</v>
      </c>
      <c r="AE24" s="28">
        <f t="shared" si="6"/>
        <v>-5.8929261158384305</v>
      </c>
      <c r="AF24" s="21"/>
      <c r="AG24" s="21"/>
    </row>
    <row r="25" spans="2:33" s="19" customFormat="1" ht="27.75" customHeight="1">
      <c r="B25" s="23">
        <v>42230</v>
      </c>
      <c r="C25" s="24"/>
      <c r="D25" s="28">
        <v>56872</v>
      </c>
      <c r="E25" s="28">
        <f t="shared" si="7"/>
        <v>912281</v>
      </c>
      <c r="F25" s="28">
        <f t="shared" si="8"/>
        <v>7438229</v>
      </c>
      <c r="G25" s="24"/>
      <c r="H25" s="28">
        <v>1569</v>
      </c>
      <c r="I25" s="28">
        <f t="shared" si="9"/>
        <v>19727</v>
      </c>
      <c r="J25" s="28">
        <f t="shared" si="10"/>
        <v>138684</v>
      </c>
      <c r="K25" s="24"/>
      <c r="L25" s="28">
        <f t="shared" si="0"/>
        <v>58441</v>
      </c>
      <c r="M25" s="28">
        <f t="shared" si="1"/>
        <v>932008</v>
      </c>
      <c r="N25" s="28">
        <f t="shared" si="17"/>
        <v>7576913</v>
      </c>
      <c r="O25" s="24"/>
      <c r="P25" s="26">
        <v>60293</v>
      </c>
      <c r="Q25" s="28">
        <f t="shared" si="11"/>
        <v>895838</v>
      </c>
      <c r="R25" s="28">
        <f t="shared" si="12"/>
        <v>6954730</v>
      </c>
      <c r="S25" s="9"/>
      <c r="T25" s="28">
        <v>1503</v>
      </c>
      <c r="U25" s="28">
        <f t="shared" si="2"/>
        <v>20614</v>
      </c>
      <c r="V25" s="28">
        <f t="shared" si="13"/>
        <v>182480</v>
      </c>
      <c r="W25" s="9"/>
      <c r="X25" s="28">
        <f t="shared" si="14"/>
        <v>61796</v>
      </c>
      <c r="Y25" s="28">
        <f t="shared" si="15"/>
        <v>916452</v>
      </c>
      <c r="Z25" s="28">
        <f t="shared" si="16"/>
        <v>7137210</v>
      </c>
      <c r="AA25" s="9"/>
      <c r="AB25" s="28">
        <f t="shared" si="3"/>
        <v>-15556</v>
      </c>
      <c r="AC25" s="28">
        <f t="shared" si="4"/>
        <v>-1.669084385541755</v>
      </c>
      <c r="AD25" s="28">
        <f t="shared" si="5"/>
        <v>-439703</v>
      </c>
      <c r="AE25" s="28">
        <f t="shared" si="6"/>
        <v>-5.80319451998459</v>
      </c>
      <c r="AF25" s="21"/>
      <c r="AG25" s="21"/>
    </row>
    <row r="26" spans="2:33" s="19" customFormat="1" ht="27.75" customHeight="1">
      <c r="B26" s="23">
        <v>42231</v>
      </c>
      <c r="C26" s="24"/>
      <c r="D26" s="28">
        <v>63779</v>
      </c>
      <c r="E26" s="28">
        <f t="shared" si="7"/>
        <v>976060</v>
      </c>
      <c r="F26" s="28">
        <f t="shared" si="8"/>
        <v>7502008</v>
      </c>
      <c r="G26" s="24"/>
      <c r="H26" s="28">
        <v>1589</v>
      </c>
      <c r="I26" s="28">
        <f t="shared" si="9"/>
        <v>21316</v>
      </c>
      <c r="J26" s="28">
        <f t="shared" si="10"/>
        <v>140273</v>
      </c>
      <c r="K26" s="24"/>
      <c r="L26" s="28">
        <f t="shared" si="0"/>
        <v>65368</v>
      </c>
      <c r="M26" s="28">
        <f t="shared" si="1"/>
        <v>997376</v>
      </c>
      <c r="N26" s="28">
        <f t="shared" si="17"/>
        <v>7642281</v>
      </c>
      <c r="O26" s="24"/>
      <c r="P26" s="26">
        <v>74723</v>
      </c>
      <c r="Q26" s="28">
        <f t="shared" si="11"/>
        <v>970561</v>
      </c>
      <c r="R26" s="28">
        <f t="shared" si="12"/>
        <v>7029453</v>
      </c>
      <c r="S26" s="9"/>
      <c r="T26" s="28">
        <v>1817</v>
      </c>
      <c r="U26" s="28">
        <f t="shared" si="2"/>
        <v>22431</v>
      </c>
      <c r="V26" s="28">
        <f t="shared" si="13"/>
        <v>184297</v>
      </c>
      <c r="W26" s="9"/>
      <c r="X26" s="28">
        <f t="shared" si="14"/>
        <v>76540</v>
      </c>
      <c r="Y26" s="28">
        <f t="shared" si="15"/>
        <v>992992</v>
      </c>
      <c r="Z26" s="28">
        <f t="shared" si="16"/>
        <v>7213750</v>
      </c>
      <c r="AA26" s="9"/>
      <c r="AB26" s="28">
        <f t="shared" si="3"/>
        <v>-4384</v>
      </c>
      <c r="AC26" s="28">
        <f t="shared" si="4"/>
        <v>-0.4395533880903491</v>
      </c>
      <c r="AD26" s="28">
        <f t="shared" si="5"/>
        <v>-428531</v>
      </c>
      <c r="AE26" s="28">
        <f t="shared" si="6"/>
        <v>-5.607370364947324</v>
      </c>
      <c r="AF26" s="21"/>
      <c r="AG26" s="20"/>
    </row>
    <row r="27" spans="2:33" s="19" customFormat="1" ht="27.75" customHeight="1">
      <c r="B27" s="23">
        <v>42232</v>
      </c>
      <c r="C27" s="24"/>
      <c r="D27" s="28">
        <v>76880</v>
      </c>
      <c r="E27" s="28">
        <f t="shared" si="7"/>
        <v>1052940</v>
      </c>
      <c r="F27" s="28">
        <f t="shared" si="8"/>
        <v>7578888</v>
      </c>
      <c r="G27" s="24"/>
      <c r="H27" s="28">
        <v>1540</v>
      </c>
      <c r="I27" s="28">
        <f t="shared" si="9"/>
        <v>22856</v>
      </c>
      <c r="J27" s="28">
        <f t="shared" si="10"/>
        <v>141813</v>
      </c>
      <c r="K27" s="24"/>
      <c r="L27" s="28">
        <f t="shared" si="0"/>
        <v>78420</v>
      </c>
      <c r="M27" s="28">
        <f t="shared" si="1"/>
        <v>1075796</v>
      </c>
      <c r="N27" s="28">
        <f t="shared" si="17"/>
        <v>7720701</v>
      </c>
      <c r="O27" s="24"/>
      <c r="P27" s="26">
        <v>69676</v>
      </c>
      <c r="Q27" s="28">
        <f t="shared" si="11"/>
        <v>1040237</v>
      </c>
      <c r="R27" s="28">
        <f t="shared" si="12"/>
        <v>7099129</v>
      </c>
      <c r="S27" s="9"/>
      <c r="T27" s="28">
        <v>891</v>
      </c>
      <c r="U27" s="28">
        <f t="shared" si="2"/>
        <v>23322</v>
      </c>
      <c r="V27" s="28">
        <f t="shared" si="13"/>
        <v>185188</v>
      </c>
      <c r="W27" s="9"/>
      <c r="X27" s="28">
        <f t="shared" si="14"/>
        <v>70567</v>
      </c>
      <c r="Y27" s="28">
        <f t="shared" si="15"/>
        <v>1063559</v>
      </c>
      <c r="Z27" s="28">
        <f t="shared" si="16"/>
        <v>7284317</v>
      </c>
      <c r="AA27" s="9"/>
      <c r="AB27" s="28">
        <f t="shared" si="3"/>
        <v>-12237</v>
      </c>
      <c r="AC27" s="28">
        <f t="shared" si="4"/>
        <v>-1.1374833146804784</v>
      </c>
      <c r="AD27" s="28">
        <f t="shared" si="5"/>
        <v>-436384</v>
      </c>
      <c r="AE27" s="28">
        <f t="shared" si="6"/>
        <v>-5.652129256138788</v>
      </c>
      <c r="AF27" s="21"/>
      <c r="AG27" s="21"/>
    </row>
    <row r="28" spans="2:33" s="19" customFormat="1" ht="27.75" customHeight="1">
      <c r="B28" s="23">
        <v>42233</v>
      </c>
      <c r="C28" s="24"/>
      <c r="D28" s="28">
        <v>69722</v>
      </c>
      <c r="E28" s="28">
        <f t="shared" si="7"/>
        <v>1122662</v>
      </c>
      <c r="F28" s="28">
        <f t="shared" si="8"/>
        <v>7648610</v>
      </c>
      <c r="G28" s="24"/>
      <c r="H28" s="28">
        <v>1050</v>
      </c>
      <c r="I28" s="28">
        <f t="shared" si="9"/>
        <v>23906</v>
      </c>
      <c r="J28" s="28">
        <f t="shared" si="10"/>
        <v>142863</v>
      </c>
      <c r="K28" s="24"/>
      <c r="L28" s="28">
        <f t="shared" si="0"/>
        <v>70772</v>
      </c>
      <c r="M28" s="28">
        <f t="shared" si="1"/>
        <v>1146568</v>
      </c>
      <c r="N28" s="28">
        <f t="shared" si="17"/>
        <v>7791473</v>
      </c>
      <c r="O28" s="24"/>
      <c r="P28" s="26">
        <v>50559</v>
      </c>
      <c r="Q28" s="28">
        <f t="shared" si="11"/>
        <v>1090796</v>
      </c>
      <c r="R28" s="28">
        <f t="shared" si="12"/>
        <v>7149688</v>
      </c>
      <c r="S28" s="9"/>
      <c r="T28" s="28">
        <v>998</v>
      </c>
      <c r="U28" s="28">
        <f t="shared" si="2"/>
        <v>24320</v>
      </c>
      <c r="V28" s="28">
        <f t="shared" si="13"/>
        <v>186186</v>
      </c>
      <c r="W28" s="9"/>
      <c r="X28" s="28">
        <f t="shared" si="14"/>
        <v>51557</v>
      </c>
      <c r="Y28" s="28">
        <f t="shared" si="15"/>
        <v>1115116</v>
      </c>
      <c r="Z28" s="28">
        <f t="shared" si="16"/>
        <v>7335874</v>
      </c>
      <c r="AA28" s="9"/>
      <c r="AB28" s="28">
        <f t="shared" si="3"/>
        <v>-31452</v>
      </c>
      <c r="AC28" s="28">
        <f t="shared" si="4"/>
        <v>-2.7431430146314915</v>
      </c>
      <c r="AD28" s="28">
        <f t="shared" si="5"/>
        <v>-455599</v>
      </c>
      <c r="AE28" s="28">
        <f t="shared" si="6"/>
        <v>-5.847405233901215</v>
      </c>
      <c r="AF28" s="21"/>
      <c r="AG28" s="21"/>
    </row>
    <row r="29" spans="2:33" s="19" customFormat="1" ht="27.75" customHeight="1">
      <c r="B29" s="23">
        <v>42234</v>
      </c>
      <c r="C29" s="24"/>
      <c r="D29" s="28">
        <v>51851</v>
      </c>
      <c r="E29" s="28">
        <f t="shared" si="7"/>
        <v>1174513</v>
      </c>
      <c r="F29" s="28">
        <f t="shared" si="8"/>
        <v>7700461</v>
      </c>
      <c r="G29" s="24"/>
      <c r="H29" s="28">
        <v>1345</v>
      </c>
      <c r="I29" s="28">
        <f t="shared" si="9"/>
        <v>25251</v>
      </c>
      <c r="J29" s="28">
        <f t="shared" si="10"/>
        <v>144208</v>
      </c>
      <c r="K29" s="24"/>
      <c r="L29" s="28">
        <f t="shared" si="0"/>
        <v>53196</v>
      </c>
      <c r="M29" s="28">
        <f t="shared" si="1"/>
        <v>1199764</v>
      </c>
      <c r="N29" s="28">
        <f t="shared" si="17"/>
        <v>7844669</v>
      </c>
      <c r="O29" s="24"/>
      <c r="P29" s="26">
        <v>61999</v>
      </c>
      <c r="Q29" s="28">
        <f t="shared" si="11"/>
        <v>1152795</v>
      </c>
      <c r="R29" s="28">
        <f t="shared" si="12"/>
        <v>7211687</v>
      </c>
      <c r="S29" s="9"/>
      <c r="T29" s="28">
        <v>1630</v>
      </c>
      <c r="U29" s="28">
        <f t="shared" si="2"/>
        <v>25950</v>
      </c>
      <c r="V29" s="28">
        <f t="shared" si="13"/>
        <v>187816</v>
      </c>
      <c r="W29" s="9"/>
      <c r="X29" s="28">
        <f t="shared" si="14"/>
        <v>63629</v>
      </c>
      <c r="Y29" s="28">
        <f t="shared" si="15"/>
        <v>1178745</v>
      </c>
      <c r="Z29" s="28">
        <f t="shared" si="16"/>
        <v>7399503</v>
      </c>
      <c r="AA29" s="9"/>
      <c r="AB29" s="28">
        <f t="shared" si="3"/>
        <v>-21019</v>
      </c>
      <c r="AC29" s="28">
        <f t="shared" si="4"/>
        <v>-1.751927879149566</v>
      </c>
      <c r="AD29" s="28">
        <f t="shared" si="5"/>
        <v>-445166</v>
      </c>
      <c r="AE29" s="28">
        <f t="shared" si="6"/>
        <v>-5.674758233903814</v>
      </c>
      <c r="AF29" s="21"/>
      <c r="AG29" s="21"/>
    </row>
    <row r="30" spans="2:33" s="19" customFormat="1" ht="27.75" customHeight="1">
      <c r="B30" s="23">
        <v>42235</v>
      </c>
      <c r="C30" s="24"/>
      <c r="D30" s="28">
        <v>61307</v>
      </c>
      <c r="E30" s="28">
        <f t="shared" si="7"/>
        <v>1235820</v>
      </c>
      <c r="F30" s="28">
        <f t="shared" si="8"/>
        <v>7761768</v>
      </c>
      <c r="G30" s="24"/>
      <c r="H30" s="28">
        <v>1105</v>
      </c>
      <c r="I30" s="28">
        <f t="shared" si="9"/>
        <v>26356</v>
      </c>
      <c r="J30" s="28">
        <f t="shared" si="10"/>
        <v>145313</v>
      </c>
      <c r="K30" s="24"/>
      <c r="L30" s="28">
        <f t="shared" si="0"/>
        <v>62412</v>
      </c>
      <c r="M30" s="28">
        <f t="shared" si="1"/>
        <v>1262176</v>
      </c>
      <c r="N30" s="28">
        <f t="shared" si="17"/>
        <v>7907081</v>
      </c>
      <c r="O30" s="24"/>
      <c r="P30" s="26">
        <v>60463</v>
      </c>
      <c r="Q30" s="28">
        <f t="shared" si="11"/>
        <v>1213258</v>
      </c>
      <c r="R30" s="28">
        <f t="shared" si="12"/>
        <v>7272150</v>
      </c>
      <c r="S30" s="9"/>
      <c r="T30" s="28">
        <v>937</v>
      </c>
      <c r="U30" s="28">
        <f t="shared" si="2"/>
        <v>26887</v>
      </c>
      <c r="V30" s="28">
        <f t="shared" si="13"/>
        <v>188753</v>
      </c>
      <c r="W30" s="9"/>
      <c r="X30" s="28">
        <f t="shared" si="14"/>
        <v>61400</v>
      </c>
      <c r="Y30" s="28">
        <f t="shared" si="15"/>
        <v>1240145</v>
      </c>
      <c r="Z30" s="28">
        <f t="shared" si="16"/>
        <v>7460903</v>
      </c>
      <c r="AA30" s="9"/>
      <c r="AB30" s="28">
        <f t="shared" si="3"/>
        <v>-22031</v>
      </c>
      <c r="AC30" s="28">
        <f t="shared" si="4"/>
        <v>-1.745477651294273</v>
      </c>
      <c r="AD30" s="28">
        <f t="shared" si="5"/>
        <v>-446178</v>
      </c>
      <c r="AE30" s="28">
        <f t="shared" si="6"/>
        <v>-5.642765010248409</v>
      </c>
      <c r="AF30" s="21"/>
      <c r="AG30" s="21"/>
    </row>
    <row r="31" spans="2:33" s="19" customFormat="1" ht="27.75" customHeight="1">
      <c r="B31" s="23">
        <v>42236</v>
      </c>
      <c r="C31" s="24"/>
      <c r="D31" s="28">
        <v>60131</v>
      </c>
      <c r="E31" s="28">
        <f t="shared" si="7"/>
        <v>1295951</v>
      </c>
      <c r="F31" s="28">
        <f t="shared" si="8"/>
        <v>7821899</v>
      </c>
      <c r="G31" s="24"/>
      <c r="H31" s="28">
        <v>756</v>
      </c>
      <c r="I31" s="28">
        <f t="shared" si="9"/>
        <v>27112</v>
      </c>
      <c r="J31" s="28">
        <f t="shared" si="10"/>
        <v>146069</v>
      </c>
      <c r="K31" s="24"/>
      <c r="L31" s="28">
        <f t="shared" si="0"/>
        <v>60887</v>
      </c>
      <c r="M31" s="28">
        <f t="shared" si="1"/>
        <v>1323063</v>
      </c>
      <c r="N31" s="28">
        <f t="shared" si="17"/>
        <v>7967968</v>
      </c>
      <c r="O31" s="24"/>
      <c r="P31" s="26">
        <v>52964</v>
      </c>
      <c r="Q31" s="28">
        <f t="shared" si="11"/>
        <v>1266222</v>
      </c>
      <c r="R31" s="28">
        <f aca="true" t="shared" si="18" ref="R31:R42">IF(P31="","",(R30+P31))</f>
        <v>7325114</v>
      </c>
      <c r="S31" s="9"/>
      <c r="T31" s="28">
        <v>1283</v>
      </c>
      <c r="U31" s="28">
        <f t="shared" si="2"/>
        <v>28170</v>
      </c>
      <c r="V31" s="28">
        <f aca="true" t="shared" si="19" ref="V31:V42">IF(T31="","",(V30+T31))</f>
        <v>190036</v>
      </c>
      <c r="W31" s="9"/>
      <c r="X31" s="28">
        <f t="shared" si="14"/>
        <v>54247</v>
      </c>
      <c r="Y31" s="28">
        <f aca="true" t="shared" si="20" ref="Y31:Y42">IF(Q31="","",(U31+Q31))</f>
        <v>1294392</v>
      </c>
      <c r="Z31" s="28">
        <f aca="true" t="shared" si="21" ref="Z31:Z42">IF(R31="","",(V31+R31))</f>
        <v>7515150</v>
      </c>
      <c r="AA31" s="9"/>
      <c r="AB31" s="28">
        <f t="shared" si="3"/>
        <v>-28671</v>
      </c>
      <c r="AC31" s="28">
        <f t="shared" si="4"/>
        <v>-2.167016990120652</v>
      </c>
      <c r="AD31" s="28">
        <f t="shared" si="5"/>
        <v>-452818</v>
      </c>
      <c r="AE31" s="28">
        <f t="shared" si="6"/>
        <v>-5.682979650520685</v>
      </c>
      <c r="AF31" s="21"/>
      <c r="AG31" s="21"/>
    </row>
    <row r="32" spans="2:33" s="19" customFormat="1" ht="27.75" customHeight="1">
      <c r="B32" s="23">
        <v>42237</v>
      </c>
      <c r="C32" s="24"/>
      <c r="D32" s="28">
        <v>54225</v>
      </c>
      <c r="E32" s="28">
        <f t="shared" si="7"/>
        <v>1350176</v>
      </c>
      <c r="F32" s="28">
        <f t="shared" si="8"/>
        <v>7876124</v>
      </c>
      <c r="G32" s="24"/>
      <c r="H32" s="28">
        <v>1276</v>
      </c>
      <c r="I32" s="28">
        <f t="shared" si="9"/>
        <v>28388</v>
      </c>
      <c r="J32" s="28">
        <f t="shared" si="10"/>
        <v>147345</v>
      </c>
      <c r="K32" s="24"/>
      <c r="L32" s="28">
        <f t="shared" si="0"/>
        <v>55501</v>
      </c>
      <c r="M32" s="28">
        <f t="shared" si="1"/>
        <v>1378564</v>
      </c>
      <c r="N32" s="28">
        <f t="shared" si="17"/>
        <v>8023469</v>
      </c>
      <c r="O32" s="24"/>
      <c r="P32" s="26">
        <v>54650</v>
      </c>
      <c r="Q32" s="28">
        <f t="shared" si="11"/>
        <v>1320872</v>
      </c>
      <c r="R32" s="28">
        <f t="shared" si="18"/>
        <v>7379764</v>
      </c>
      <c r="S32" s="9"/>
      <c r="T32" s="28">
        <v>1038</v>
      </c>
      <c r="U32" s="28">
        <f t="shared" si="2"/>
        <v>29208</v>
      </c>
      <c r="V32" s="28">
        <f t="shared" si="19"/>
        <v>191074</v>
      </c>
      <c r="W32" s="9"/>
      <c r="X32" s="28">
        <f t="shared" si="14"/>
        <v>55688</v>
      </c>
      <c r="Y32" s="28">
        <f t="shared" si="20"/>
        <v>1350080</v>
      </c>
      <c r="Z32" s="28">
        <f t="shared" si="21"/>
        <v>7570838</v>
      </c>
      <c r="AA32" s="9"/>
      <c r="AB32" s="28">
        <f t="shared" si="3"/>
        <v>-28484</v>
      </c>
      <c r="AC32" s="28">
        <f t="shared" si="4"/>
        <v>-2.0662080251624153</v>
      </c>
      <c r="AD32" s="28">
        <f t="shared" si="5"/>
        <v>-452631</v>
      </c>
      <c r="AE32" s="28">
        <f t="shared" si="6"/>
        <v>-5.64133793001506</v>
      </c>
      <c r="AF32" s="21"/>
      <c r="AG32" s="21"/>
    </row>
    <row r="33" spans="2:33" s="19" customFormat="1" ht="27.75" customHeight="1">
      <c r="B33" s="23">
        <v>42238</v>
      </c>
      <c r="C33" s="24"/>
      <c r="D33" s="28">
        <v>57419</v>
      </c>
      <c r="E33" s="28">
        <f t="shared" si="7"/>
        <v>1407595</v>
      </c>
      <c r="F33" s="28">
        <f t="shared" si="8"/>
        <v>7933543</v>
      </c>
      <c r="G33" s="24"/>
      <c r="H33" s="28">
        <v>1355</v>
      </c>
      <c r="I33" s="28">
        <f t="shared" si="9"/>
        <v>29743</v>
      </c>
      <c r="J33" s="28">
        <f t="shared" si="10"/>
        <v>148700</v>
      </c>
      <c r="K33" s="24"/>
      <c r="L33" s="28">
        <f t="shared" si="0"/>
        <v>58774</v>
      </c>
      <c r="M33" s="28">
        <f t="shared" si="1"/>
        <v>1437338</v>
      </c>
      <c r="N33" s="28">
        <f t="shared" si="17"/>
        <v>8082243</v>
      </c>
      <c r="O33" s="24"/>
      <c r="P33" s="26">
        <v>67496</v>
      </c>
      <c r="Q33" s="28">
        <f t="shared" si="11"/>
        <v>1388368</v>
      </c>
      <c r="R33" s="28">
        <f t="shared" si="18"/>
        <v>7447260</v>
      </c>
      <c r="S33" s="9"/>
      <c r="T33" s="28">
        <v>1603</v>
      </c>
      <c r="U33" s="28">
        <f t="shared" si="2"/>
        <v>30811</v>
      </c>
      <c r="V33" s="28">
        <f t="shared" si="19"/>
        <v>192677</v>
      </c>
      <c r="W33" s="9"/>
      <c r="X33" s="28">
        <f t="shared" si="14"/>
        <v>69099</v>
      </c>
      <c r="Y33" s="28">
        <f t="shared" si="20"/>
        <v>1419179</v>
      </c>
      <c r="Z33" s="28">
        <f t="shared" si="21"/>
        <v>7639937</v>
      </c>
      <c r="AA33" s="9"/>
      <c r="AB33" s="28">
        <f t="shared" si="3"/>
        <v>-18159</v>
      </c>
      <c r="AC33" s="28">
        <f t="shared" si="4"/>
        <v>-1.263377159721652</v>
      </c>
      <c r="AD33" s="28">
        <f t="shared" si="5"/>
        <v>-442306</v>
      </c>
      <c r="AE33" s="28">
        <f t="shared" si="6"/>
        <v>-5.472564979795831</v>
      </c>
      <c r="AF33" s="21"/>
      <c r="AG33" s="21"/>
    </row>
    <row r="34" spans="2:33" s="19" customFormat="1" ht="27.75" customHeight="1">
      <c r="B34" s="23">
        <v>42239</v>
      </c>
      <c r="C34" s="24"/>
      <c r="D34" s="28">
        <v>71973</v>
      </c>
      <c r="E34" s="28">
        <f t="shared" si="7"/>
        <v>1479568</v>
      </c>
      <c r="F34" s="28">
        <f t="shared" si="8"/>
        <v>8005516</v>
      </c>
      <c r="G34" s="24"/>
      <c r="H34" s="28">
        <v>1618</v>
      </c>
      <c r="I34" s="28">
        <f t="shared" si="9"/>
        <v>31361</v>
      </c>
      <c r="J34" s="28">
        <f t="shared" si="10"/>
        <v>150318</v>
      </c>
      <c r="K34" s="24"/>
      <c r="L34" s="28">
        <f t="shared" si="0"/>
        <v>73591</v>
      </c>
      <c r="M34" s="28">
        <f t="shared" si="1"/>
        <v>1510929</v>
      </c>
      <c r="N34" s="28">
        <f t="shared" si="17"/>
        <v>8155834</v>
      </c>
      <c r="O34" s="24"/>
      <c r="P34" s="26">
        <v>63136</v>
      </c>
      <c r="Q34" s="28">
        <f t="shared" si="11"/>
        <v>1451504</v>
      </c>
      <c r="R34" s="28">
        <f t="shared" si="18"/>
        <v>7510396</v>
      </c>
      <c r="S34" s="9"/>
      <c r="T34" s="28">
        <v>868</v>
      </c>
      <c r="U34" s="28">
        <f t="shared" si="2"/>
        <v>31679</v>
      </c>
      <c r="V34" s="28">
        <f t="shared" si="19"/>
        <v>193545</v>
      </c>
      <c r="W34" s="9"/>
      <c r="X34" s="28">
        <f t="shared" si="14"/>
        <v>64004</v>
      </c>
      <c r="Y34" s="28">
        <f t="shared" si="20"/>
        <v>1483183</v>
      </c>
      <c r="Z34" s="28">
        <f t="shared" si="21"/>
        <v>7703941</v>
      </c>
      <c r="AA34" s="9"/>
      <c r="AB34" s="28">
        <f t="shared" si="3"/>
        <v>-27746</v>
      </c>
      <c r="AC34" s="28">
        <f t="shared" si="4"/>
        <v>-1.836353660562475</v>
      </c>
      <c r="AD34" s="28">
        <f t="shared" si="5"/>
        <v>-451893</v>
      </c>
      <c r="AE34" s="28">
        <f t="shared" si="6"/>
        <v>-5.540733173333347</v>
      </c>
      <c r="AF34" s="21"/>
      <c r="AG34" s="21"/>
    </row>
    <row r="35" spans="2:33" s="19" customFormat="1" ht="27.75" customHeight="1">
      <c r="B35" s="23">
        <v>42240</v>
      </c>
      <c r="C35" s="24"/>
      <c r="D35" s="28">
        <v>65005</v>
      </c>
      <c r="E35" s="28">
        <f t="shared" si="7"/>
        <v>1544573</v>
      </c>
      <c r="F35" s="28">
        <f t="shared" si="8"/>
        <v>8070521</v>
      </c>
      <c r="G35" s="24"/>
      <c r="H35" s="28">
        <f>970+63</f>
        <v>1033</v>
      </c>
      <c r="I35" s="28">
        <f t="shared" si="9"/>
        <v>32394</v>
      </c>
      <c r="J35" s="28">
        <f t="shared" si="10"/>
        <v>151351</v>
      </c>
      <c r="K35" s="24"/>
      <c r="L35" s="28">
        <f t="shared" si="0"/>
        <v>66038</v>
      </c>
      <c r="M35" s="28">
        <f t="shared" si="1"/>
        <v>1576967</v>
      </c>
      <c r="N35" s="28">
        <f t="shared" si="17"/>
        <v>8221872</v>
      </c>
      <c r="O35" s="24"/>
      <c r="P35" s="26">
        <v>46132</v>
      </c>
      <c r="Q35" s="28">
        <f t="shared" si="11"/>
        <v>1497636</v>
      </c>
      <c r="R35" s="28">
        <f t="shared" si="18"/>
        <v>7556528</v>
      </c>
      <c r="S35" s="9"/>
      <c r="T35" s="28">
        <v>932</v>
      </c>
      <c r="U35" s="28">
        <f t="shared" si="2"/>
        <v>32611</v>
      </c>
      <c r="V35" s="28">
        <f t="shared" si="19"/>
        <v>194477</v>
      </c>
      <c r="W35" s="9"/>
      <c r="X35" s="28">
        <f t="shared" si="14"/>
        <v>47064</v>
      </c>
      <c r="Y35" s="28">
        <f t="shared" si="20"/>
        <v>1530247</v>
      </c>
      <c r="Z35" s="28">
        <f t="shared" si="21"/>
        <v>7751005</v>
      </c>
      <c r="AA35" s="9"/>
      <c r="AB35" s="28">
        <f t="shared" si="3"/>
        <v>-46720</v>
      </c>
      <c r="AC35" s="28">
        <f t="shared" si="4"/>
        <v>-2.9626491866982634</v>
      </c>
      <c r="AD35" s="28">
        <f t="shared" si="5"/>
        <v>-470867</v>
      </c>
      <c r="AE35" s="28">
        <f t="shared" si="6"/>
        <v>-5.727004750256389</v>
      </c>
      <c r="AF35" s="21"/>
      <c r="AG35" s="21"/>
    </row>
    <row r="36" spans="2:33" s="19" customFormat="1" ht="27.75" customHeight="1">
      <c r="B36" s="23">
        <v>42241</v>
      </c>
      <c r="C36" s="24"/>
      <c r="D36" s="28">
        <v>47851</v>
      </c>
      <c r="E36" s="28">
        <f t="shared" si="7"/>
        <v>1592424</v>
      </c>
      <c r="F36" s="28">
        <f t="shared" si="8"/>
        <v>8118372</v>
      </c>
      <c r="G36" s="24"/>
      <c r="H36" s="28">
        <v>1244</v>
      </c>
      <c r="I36" s="28">
        <f t="shared" si="9"/>
        <v>33638</v>
      </c>
      <c r="J36" s="28">
        <f t="shared" si="10"/>
        <v>152595</v>
      </c>
      <c r="K36" s="24"/>
      <c r="L36" s="28">
        <f t="shared" si="0"/>
        <v>49095</v>
      </c>
      <c r="M36" s="28">
        <f t="shared" si="1"/>
        <v>1626062</v>
      </c>
      <c r="N36" s="28">
        <f t="shared" si="17"/>
        <v>8270967</v>
      </c>
      <c r="O36" s="24"/>
      <c r="P36" s="26">
        <v>53825</v>
      </c>
      <c r="Q36" s="28">
        <f t="shared" si="11"/>
        <v>1551461</v>
      </c>
      <c r="R36" s="28">
        <f t="shared" si="18"/>
        <v>7610353</v>
      </c>
      <c r="S36" s="9"/>
      <c r="T36" s="28">
        <v>709</v>
      </c>
      <c r="U36" s="28">
        <f t="shared" si="2"/>
        <v>33320</v>
      </c>
      <c r="V36" s="28">
        <f t="shared" si="19"/>
        <v>195186</v>
      </c>
      <c r="W36" s="9"/>
      <c r="X36" s="28">
        <f t="shared" si="14"/>
        <v>54534</v>
      </c>
      <c r="Y36" s="28">
        <f t="shared" si="20"/>
        <v>1584781</v>
      </c>
      <c r="Z36" s="28">
        <f t="shared" si="21"/>
        <v>7805539</v>
      </c>
      <c r="AA36" s="9"/>
      <c r="AB36" s="28">
        <f t="shared" si="3"/>
        <v>-41281</v>
      </c>
      <c r="AC36" s="28">
        <f t="shared" si="4"/>
        <v>-2.5387100860852785</v>
      </c>
      <c r="AD36" s="28">
        <f t="shared" si="5"/>
        <v>-465428</v>
      </c>
      <c r="AE36" s="28">
        <f t="shared" si="6"/>
        <v>-5.627250114768926</v>
      </c>
      <c r="AF36" s="21"/>
      <c r="AG36" s="21"/>
    </row>
    <row r="37" spans="2:33" s="19" customFormat="1" ht="27.75" customHeight="1">
      <c r="B37" s="23">
        <v>42242</v>
      </c>
      <c r="C37" s="24"/>
      <c r="D37" s="28">
        <v>58090</v>
      </c>
      <c r="E37" s="28">
        <f t="shared" si="7"/>
        <v>1650514</v>
      </c>
      <c r="F37" s="28">
        <f t="shared" si="8"/>
        <v>8176462</v>
      </c>
      <c r="G37" s="24"/>
      <c r="H37" s="28">
        <v>940</v>
      </c>
      <c r="I37" s="28">
        <f t="shared" si="9"/>
        <v>34578</v>
      </c>
      <c r="J37" s="28">
        <f t="shared" si="10"/>
        <v>153535</v>
      </c>
      <c r="K37" s="24"/>
      <c r="L37" s="28">
        <f t="shared" si="0"/>
        <v>59030</v>
      </c>
      <c r="M37" s="28">
        <f t="shared" si="1"/>
        <v>1685092</v>
      </c>
      <c r="N37" s="28">
        <f t="shared" si="17"/>
        <v>8329997</v>
      </c>
      <c r="O37" s="24"/>
      <c r="P37" s="26">
        <v>55244</v>
      </c>
      <c r="Q37" s="28">
        <f t="shared" si="11"/>
        <v>1606705</v>
      </c>
      <c r="R37" s="28">
        <f t="shared" si="18"/>
        <v>7665597</v>
      </c>
      <c r="S37" s="9"/>
      <c r="T37" s="28">
        <v>827</v>
      </c>
      <c r="U37" s="28">
        <f t="shared" si="2"/>
        <v>34147</v>
      </c>
      <c r="V37" s="28">
        <f t="shared" si="19"/>
        <v>196013</v>
      </c>
      <c r="W37" s="9"/>
      <c r="X37" s="28">
        <f t="shared" si="14"/>
        <v>56071</v>
      </c>
      <c r="Y37" s="28">
        <f t="shared" si="20"/>
        <v>1640852</v>
      </c>
      <c r="Z37" s="28">
        <f t="shared" si="21"/>
        <v>7861610</v>
      </c>
      <c r="AA37" s="9"/>
      <c r="AB37" s="28">
        <f t="shared" si="3"/>
        <v>-44240</v>
      </c>
      <c r="AC37" s="28">
        <f t="shared" si="4"/>
        <v>-2.6253759438653796</v>
      </c>
      <c r="AD37" s="28">
        <f t="shared" si="5"/>
        <v>-468387</v>
      </c>
      <c r="AE37" s="28">
        <f t="shared" si="6"/>
        <v>-5.622895182315191</v>
      </c>
      <c r="AF37" s="21"/>
      <c r="AG37" s="21"/>
    </row>
    <row r="38" spans="2:33" s="19" customFormat="1" ht="27.75" customHeight="1">
      <c r="B38" s="23">
        <v>42243</v>
      </c>
      <c r="C38" s="24"/>
      <c r="D38" s="28">
        <v>54297</v>
      </c>
      <c r="E38" s="28">
        <f t="shared" si="7"/>
        <v>1704811</v>
      </c>
      <c r="F38" s="28">
        <f t="shared" si="8"/>
        <v>8230759</v>
      </c>
      <c r="G38" s="24"/>
      <c r="H38" s="28">
        <v>320</v>
      </c>
      <c r="I38" s="28">
        <f t="shared" si="9"/>
        <v>34898</v>
      </c>
      <c r="J38" s="28">
        <f t="shared" si="10"/>
        <v>153855</v>
      </c>
      <c r="K38" s="24"/>
      <c r="L38" s="28">
        <f t="shared" si="0"/>
        <v>54617</v>
      </c>
      <c r="M38" s="28">
        <f t="shared" si="1"/>
        <v>1739709</v>
      </c>
      <c r="N38" s="28">
        <f t="shared" si="17"/>
        <v>8384614</v>
      </c>
      <c r="O38" s="24"/>
      <c r="P38" s="26">
        <v>50600</v>
      </c>
      <c r="Q38" s="28">
        <f t="shared" si="11"/>
        <v>1657305</v>
      </c>
      <c r="R38" s="28">
        <f t="shared" si="18"/>
        <v>7716197</v>
      </c>
      <c r="S38" s="9"/>
      <c r="T38" s="28">
        <v>1200</v>
      </c>
      <c r="U38" s="28">
        <f t="shared" si="2"/>
        <v>35347</v>
      </c>
      <c r="V38" s="28">
        <f t="shared" si="19"/>
        <v>197213</v>
      </c>
      <c r="W38" s="9"/>
      <c r="X38" s="28">
        <f t="shared" si="14"/>
        <v>51800</v>
      </c>
      <c r="Y38" s="28">
        <f t="shared" si="20"/>
        <v>1692652</v>
      </c>
      <c r="Z38" s="28">
        <f t="shared" si="21"/>
        <v>7913410</v>
      </c>
      <c r="AA38" s="9"/>
      <c r="AB38" s="28">
        <f t="shared" si="3"/>
        <v>-47057</v>
      </c>
      <c r="AC38" s="28">
        <f t="shared" si="4"/>
        <v>-2.7048776548261806</v>
      </c>
      <c r="AD38" s="28">
        <f t="shared" si="5"/>
        <v>-471204</v>
      </c>
      <c r="AE38" s="28">
        <f t="shared" si="6"/>
        <v>-5.619865148234612</v>
      </c>
      <c r="AF38" s="21"/>
      <c r="AG38" s="21"/>
    </row>
    <row r="39" spans="2:33" s="19" customFormat="1" ht="27.75" customHeight="1">
      <c r="B39" s="23">
        <v>42244</v>
      </c>
      <c r="C39" s="24"/>
      <c r="D39" s="28">
        <v>49629</v>
      </c>
      <c r="E39" s="28">
        <f t="shared" si="7"/>
        <v>1754440</v>
      </c>
      <c r="F39" s="28">
        <f t="shared" si="8"/>
        <v>8280388</v>
      </c>
      <c r="G39" s="24"/>
      <c r="H39" s="28">
        <v>1353</v>
      </c>
      <c r="I39" s="28">
        <f t="shared" si="9"/>
        <v>36251</v>
      </c>
      <c r="J39" s="28">
        <f t="shared" si="10"/>
        <v>155208</v>
      </c>
      <c r="K39" s="24"/>
      <c r="L39" s="28">
        <f t="shared" si="0"/>
        <v>50982</v>
      </c>
      <c r="M39" s="28">
        <f t="shared" si="1"/>
        <v>1790691</v>
      </c>
      <c r="N39" s="28">
        <f t="shared" si="17"/>
        <v>8435596</v>
      </c>
      <c r="O39" s="24"/>
      <c r="P39" s="26">
        <v>54514</v>
      </c>
      <c r="Q39" s="28">
        <f t="shared" si="11"/>
        <v>1711819</v>
      </c>
      <c r="R39" s="28">
        <f t="shared" si="18"/>
        <v>7770711</v>
      </c>
      <c r="S39" s="9"/>
      <c r="T39" s="28">
        <v>786</v>
      </c>
      <c r="U39" s="28">
        <f t="shared" si="2"/>
        <v>36133</v>
      </c>
      <c r="V39" s="28">
        <f t="shared" si="19"/>
        <v>197999</v>
      </c>
      <c r="W39" s="9"/>
      <c r="X39" s="28">
        <f t="shared" si="14"/>
        <v>55300</v>
      </c>
      <c r="Y39" s="28">
        <f t="shared" si="20"/>
        <v>1747952</v>
      </c>
      <c r="Z39" s="28">
        <f t="shared" si="21"/>
        <v>7968710</v>
      </c>
      <c r="AA39" s="9"/>
      <c r="AB39" s="28">
        <f t="shared" si="3"/>
        <v>-42739</v>
      </c>
      <c r="AC39" s="28">
        <f t="shared" si="4"/>
        <v>-2.386732272625484</v>
      </c>
      <c r="AD39" s="28">
        <f t="shared" si="5"/>
        <v>-466886</v>
      </c>
      <c r="AE39" s="28">
        <f t="shared" si="6"/>
        <v>-5.534712662863418</v>
      </c>
      <c r="AF39" s="21"/>
      <c r="AG39" s="21"/>
    </row>
    <row r="40" spans="2:33" s="19" customFormat="1" ht="27.75" customHeight="1">
      <c r="B40" s="23">
        <v>42245</v>
      </c>
      <c r="C40" s="24"/>
      <c r="D40" s="28">
        <v>57898</v>
      </c>
      <c r="E40" s="28">
        <f t="shared" si="7"/>
        <v>1812338</v>
      </c>
      <c r="F40" s="28">
        <f t="shared" si="8"/>
        <v>8338286</v>
      </c>
      <c r="G40" s="24"/>
      <c r="H40" s="28">
        <v>1144</v>
      </c>
      <c r="I40" s="28">
        <f t="shared" si="9"/>
        <v>37395</v>
      </c>
      <c r="J40" s="28">
        <f t="shared" si="10"/>
        <v>156352</v>
      </c>
      <c r="K40" s="24"/>
      <c r="L40" s="28">
        <f t="shared" si="0"/>
        <v>59042</v>
      </c>
      <c r="M40" s="28">
        <f t="shared" si="1"/>
        <v>1849733</v>
      </c>
      <c r="N40" s="28">
        <f t="shared" si="17"/>
        <v>8494638</v>
      </c>
      <c r="O40" s="24"/>
      <c r="P40" s="26">
        <v>68291</v>
      </c>
      <c r="Q40" s="28">
        <f t="shared" si="11"/>
        <v>1780110</v>
      </c>
      <c r="R40" s="28">
        <f t="shared" si="18"/>
        <v>7839002</v>
      </c>
      <c r="S40" s="9"/>
      <c r="T40" s="28">
        <v>1893</v>
      </c>
      <c r="U40" s="28">
        <f t="shared" si="2"/>
        <v>38026</v>
      </c>
      <c r="V40" s="28">
        <f t="shared" si="19"/>
        <v>199892</v>
      </c>
      <c r="W40" s="9"/>
      <c r="X40" s="28">
        <f t="shared" si="14"/>
        <v>70184</v>
      </c>
      <c r="Y40" s="28">
        <f t="shared" si="20"/>
        <v>1818136</v>
      </c>
      <c r="Z40" s="28">
        <f t="shared" si="21"/>
        <v>8038894</v>
      </c>
      <c r="AA40" s="9"/>
      <c r="AB40" s="28">
        <f t="shared" si="3"/>
        <v>-31597</v>
      </c>
      <c r="AC40" s="28">
        <f t="shared" si="4"/>
        <v>-1.7081924796713905</v>
      </c>
      <c r="AD40" s="28">
        <f t="shared" si="5"/>
        <v>-455744</v>
      </c>
      <c r="AE40" s="28">
        <f t="shared" si="6"/>
        <v>-5.365078535424347</v>
      </c>
      <c r="AF40" s="21"/>
      <c r="AG40" s="21"/>
    </row>
    <row r="41" spans="2:33" s="19" customFormat="1" ht="27.75" customHeight="1">
      <c r="B41" s="23">
        <v>42246</v>
      </c>
      <c r="C41" s="24"/>
      <c r="D41" s="28">
        <v>75359</v>
      </c>
      <c r="E41" s="28">
        <f t="shared" si="7"/>
        <v>1887697</v>
      </c>
      <c r="F41" s="28">
        <f t="shared" si="8"/>
        <v>8413645</v>
      </c>
      <c r="G41" s="24"/>
      <c r="H41" s="28">
        <v>1651</v>
      </c>
      <c r="I41" s="28">
        <f t="shared" si="9"/>
        <v>39046</v>
      </c>
      <c r="J41" s="28">
        <f t="shared" si="10"/>
        <v>158003</v>
      </c>
      <c r="K41" s="24"/>
      <c r="L41" s="28">
        <f t="shared" si="0"/>
        <v>77010</v>
      </c>
      <c r="M41" s="28">
        <f t="shared" si="1"/>
        <v>1926743</v>
      </c>
      <c r="N41" s="28">
        <f t="shared" si="17"/>
        <v>8571648</v>
      </c>
      <c r="O41" s="24"/>
      <c r="P41" s="26">
        <v>63851</v>
      </c>
      <c r="Q41" s="28">
        <f t="shared" si="11"/>
        <v>1843961</v>
      </c>
      <c r="R41" s="28">
        <f t="shared" si="18"/>
        <v>7902853</v>
      </c>
      <c r="S41" s="9"/>
      <c r="T41" s="28">
        <v>609</v>
      </c>
      <c r="U41" s="28">
        <f t="shared" si="2"/>
        <v>38635</v>
      </c>
      <c r="V41" s="28">
        <f t="shared" si="19"/>
        <v>200501</v>
      </c>
      <c r="W41" s="9"/>
      <c r="X41" s="28">
        <f t="shared" si="14"/>
        <v>64460</v>
      </c>
      <c r="Y41" s="28">
        <f t="shared" si="20"/>
        <v>1882596</v>
      </c>
      <c r="Z41" s="28">
        <f t="shared" si="21"/>
        <v>8103354</v>
      </c>
      <c r="AA41" s="9"/>
      <c r="AB41" s="28">
        <f t="shared" si="3"/>
        <v>-44147</v>
      </c>
      <c r="AC41" s="28">
        <f t="shared" si="4"/>
        <v>-2.2912760030787704</v>
      </c>
      <c r="AD41" s="28">
        <f t="shared" si="5"/>
        <v>-468294</v>
      </c>
      <c r="AE41" s="28">
        <f t="shared" si="6"/>
        <v>-5.463290139772422</v>
      </c>
      <c r="AF41" s="21"/>
      <c r="AG41" s="21"/>
    </row>
    <row r="42" spans="2:33" s="19" customFormat="1" ht="27.75" customHeight="1">
      <c r="B42" s="23">
        <v>42247</v>
      </c>
      <c r="C42" s="24"/>
      <c r="D42" s="28">
        <v>65169</v>
      </c>
      <c r="E42" s="28">
        <f t="shared" si="7"/>
        <v>1952866</v>
      </c>
      <c r="F42" s="28">
        <f t="shared" si="8"/>
        <v>8478814</v>
      </c>
      <c r="G42" s="24"/>
      <c r="H42" s="28">
        <v>1145</v>
      </c>
      <c r="I42" s="28">
        <f t="shared" si="9"/>
        <v>40191</v>
      </c>
      <c r="J42" s="28">
        <f t="shared" si="10"/>
        <v>159148</v>
      </c>
      <c r="K42" s="24"/>
      <c r="L42" s="28">
        <f t="shared" si="0"/>
        <v>66314</v>
      </c>
      <c r="M42" s="28">
        <f t="shared" si="1"/>
        <v>1993057</v>
      </c>
      <c r="N42" s="28">
        <f t="shared" si="17"/>
        <v>8637962</v>
      </c>
      <c r="O42" s="24"/>
      <c r="P42" s="26">
        <v>44293</v>
      </c>
      <c r="Q42" s="28">
        <f t="shared" si="11"/>
        <v>1888254</v>
      </c>
      <c r="R42" s="28">
        <f t="shared" si="18"/>
        <v>7947146</v>
      </c>
      <c r="S42" s="9"/>
      <c r="T42" s="28">
        <v>727</v>
      </c>
      <c r="U42" s="28">
        <f t="shared" si="2"/>
        <v>39362</v>
      </c>
      <c r="V42" s="28">
        <f t="shared" si="19"/>
        <v>201228</v>
      </c>
      <c r="W42" s="9"/>
      <c r="X42" s="28">
        <f t="shared" si="14"/>
        <v>45020</v>
      </c>
      <c r="Y42" s="28">
        <f t="shared" si="20"/>
        <v>1927616</v>
      </c>
      <c r="Z42" s="28">
        <f t="shared" si="21"/>
        <v>8148374</v>
      </c>
      <c r="AA42" s="9"/>
      <c r="AB42" s="28">
        <f t="shared" si="3"/>
        <v>-65441</v>
      </c>
      <c r="AC42" s="28">
        <f t="shared" si="4"/>
        <v>-3.283448491438027</v>
      </c>
      <c r="AD42" s="28">
        <f t="shared" si="5"/>
        <v>-489588</v>
      </c>
      <c r="AE42" s="28">
        <f t="shared" si="6"/>
        <v>-5.667864711606742</v>
      </c>
      <c r="AF42" s="21"/>
      <c r="AG42" s="21"/>
    </row>
    <row r="43" spans="2:33" s="19" customFormat="1" ht="39.75" customHeight="1">
      <c r="B43" s="56" t="s">
        <v>1</v>
      </c>
      <c r="C43" s="20"/>
      <c r="D43" s="37" t="s">
        <v>24</v>
      </c>
      <c r="E43" s="37"/>
      <c r="F43" s="36">
        <f>F42</f>
        <v>8478814</v>
      </c>
      <c r="G43" s="20"/>
      <c r="H43" s="37" t="s">
        <v>24</v>
      </c>
      <c r="I43" s="37"/>
      <c r="J43" s="36">
        <f>J42</f>
        <v>159148</v>
      </c>
      <c r="K43" s="20"/>
      <c r="L43" s="37" t="s">
        <v>24</v>
      </c>
      <c r="M43" s="37"/>
      <c r="N43" s="36">
        <f>N42</f>
        <v>8637962</v>
      </c>
      <c r="O43" s="20"/>
      <c r="P43" s="37" t="s">
        <v>25</v>
      </c>
      <c r="Q43" s="37"/>
      <c r="R43" s="36">
        <f>SUM(P12:P42)+P8</f>
        <v>7947146</v>
      </c>
      <c r="S43" s="21"/>
      <c r="T43" s="37" t="s">
        <v>25</v>
      </c>
      <c r="U43" s="37"/>
      <c r="V43" s="36">
        <f>SUM(T12:T42)+T8</f>
        <v>201228</v>
      </c>
      <c r="W43" s="21"/>
      <c r="X43" s="37" t="s">
        <v>25</v>
      </c>
      <c r="Y43" s="37"/>
      <c r="Z43" s="36">
        <f>SUM(X12:X42)+X8</f>
        <v>8148374</v>
      </c>
      <c r="AA43" s="21"/>
      <c r="AB43" s="55" t="s">
        <v>2</v>
      </c>
      <c r="AC43" s="55"/>
      <c r="AD43" s="55"/>
      <c r="AE43" s="55"/>
      <c r="AF43" s="21"/>
      <c r="AG43" s="21"/>
    </row>
    <row r="44" spans="2:33" s="19" customFormat="1" ht="49.5" customHeight="1">
      <c r="B44" s="57"/>
      <c r="C44" s="21"/>
      <c r="D44" s="36">
        <f>SUM(D12:D42)</f>
        <v>1952866</v>
      </c>
      <c r="E44" s="36"/>
      <c r="F44" s="36"/>
      <c r="G44" s="21"/>
      <c r="H44" s="36">
        <f>SUM(H12:H42)</f>
        <v>40191</v>
      </c>
      <c r="I44" s="36"/>
      <c r="J44" s="36"/>
      <c r="K44" s="21"/>
      <c r="L44" s="36">
        <f>SUM(L12:L42)</f>
        <v>1993057</v>
      </c>
      <c r="M44" s="36"/>
      <c r="N44" s="36"/>
      <c r="O44" s="21"/>
      <c r="P44" s="36">
        <f>SUM(P12:P42)</f>
        <v>1888254</v>
      </c>
      <c r="Q44" s="36"/>
      <c r="R44" s="36"/>
      <c r="S44" s="21"/>
      <c r="T44" s="36">
        <f>SUM(T12:T42)</f>
        <v>39362</v>
      </c>
      <c r="U44" s="36"/>
      <c r="V44" s="36"/>
      <c r="W44" s="21"/>
      <c r="X44" s="36">
        <f>SUM(X12:X42)</f>
        <v>1927616</v>
      </c>
      <c r="Y44" s="36"/>
      <c r="Z44" s="36"/>
      <c r="AA44" s="21"/>
      <c r="AB44" s="55"/>
      <c r="AC44" s="55"/>
      <c r="AD44" s="55"/>
      <c r="AE44" s="55"/>
      <c r="AF44" s="21"/>
      <c r="AG44" s="21"/>
    </row>
    <row r="45" ht="15" customHeight="1">
      <c r="D45" s="22"/>
    </row>
    <row r="51" ht="15" customHeight="1">
      <c r="L51" s="25"/>
    </row>
  </sheetData>
  <sheetProtection/>
  <mergeCells count="64">
    <mergeCell ref="D5:N5"/>
    <mergeCell ref="P5:Z5"/>
    <mergeCell ref="B2:AE2"/>
    <mergeCell ref="B3:AE3"/>
    <mergeCell ref="P10:P11"/>
    <mergeCell ref="B10:B11"/>
    <mergeCell ref="Q10:Q11"/>
    <mergeCell ref="D6:F6"/>
    <mergeCell ref="P6:R6"/>
    <mergeCell ref="P7:R7"/>
    <mergeCell ref="D10:D11"/>
    <mergeCell ref="E10:E11"/>
    <mergeCell ref="T7:V7"/>
    <mergeCell ref="L6:N6"/>
    <mergeCell ref="L7:N7"/>
    <mergeCell ref="D7:F7"/>
    <mergeCell ref="D8:F8"/>
    <mergeCell ref="R10:R11"/>
    <mergeCell ref="H8:J8"/>
    <mergeCell ref="N10:N11"/>
    <mergeCell ref="X7:Z7"/>
    <mergeCell ref="X8:Z8"/>
    <mergeCell ref="X10:X11"/>
    <mergeCell ref="Z10:Z11"/>
    <mergeCell ref="Y10:Y11"/>
    <mergeCell ref="L8:N8"/>
    <mergeCell ref="V10:V11"/>
    <mergeCell ref="B43:B44"/>
    <mergeCell ref="T8:V8"/>
    <mergeCell ref="H10:H11"/>
    <mergeCell ref="I10:I11"/>
    <mergeCell ref="J10:J11"/>
    <mergeCell ref="L10:L11"/>
    <mergeCell ref="M10:M11"/>
    <mergeCell ref="F10:F11"/>
    <mergeCell ref="D43:E43"/>
    <mergeCell ref="F43:F44"/>
    <mergeCell ref="AB43:AE44"/>
    <mergeCell ref="R43:R44"/>
    <mergeCell ref="P44:Q44"/>
    <mergeCell ref="T44:U44"/>
    <mergeCell ref="X43:Y43"/>
    <mergeCell ref="D44:E44"/>
    <mergeCell ref="P43:Q43"/>
    <mergeCell ref="AB10:AC10"/>
    <mergeCell ref="AD10:AE10"/>
    <mergeCell ref="AB5:AE8"/>
    <mergeCell ref="T10:T11"/>
    <mergeCell ref="U10:U11"/>
    <mergeCell ref="H43:I43"/>
    <mergeCell ref="J43:J44"/>
    <mergeCell ref="H44:I44"/>
    <mergeCell ref="L43:M43"/>
    <mergeCell ref="V43:V44"/>
    <mergeCell ref="H6:J6"/>
    <mergeCell ref="H7:J7"/>
    <mergeCell ref="T6:V6"/>
    <mergeCell ref="Z43:Z44"/>
    <mergeCell ref="X44:Y44"/>
    <mergeCell ref="N43:N44"/>
    <mergeCell ref="L44:M44"/>
    <mergeCell ref="T43:U43"/>
    <mergeCell ref="P8:R8"/>
    <mergeCell ref="X6:Z6"/>
  </mergeCells>
  <conditionalFormatting sqref="AB12:AE42">
    <cfRule type="cellIs" priority="4" dxfId="9" operator="lessThan" stopIfTrue="1">
      <formula>0</formula>
    </cfRule>
    <cfRule type="cellIs" priority="5" dxfId="9" operator="lessThan" stopIfTrue="1">
      <formula>0</formula>
    </cfRule>
    <cfRule type="cellIs" priority="7" dxfId="10" operator="lessThan" stopIfTrue="1">
      <formula>0</formula>
    </cfRule>
  </conditionalFormatting>
  <conditionalFormatting sqref="P12:P17">
    <cfRule type="expression" priority="6" dxfId="11" stopIfTrue="1">
      <formula>$C$10&gt;0</formula>
    </cfRule>
  </conditionalFormatting>
  <conditionalFormatting sqref="T12:V42">
    <cfRule type="cellIs" priority="2" dxfId="12" operator="equal" stopIfTrue="1">
      <formula>0</formula>
    </cfRule>
    <cfRule type="cellIs" priority="3" dxfId="12" operator="lessThan" stopIfTrue="1">
      <formula>0</formula>
    </cfRule>
  </conditionalFormatting>
  <conditionalFormatting sqref="H12:J42">
    <cfRule type="cellIs" priority="1" dxfId="12" operator="equal" stopIfTrue="1">
      <formula>0</formula>
    </cfRule>
  </conditionalFormatting>
  <printOptions horizontalCentered="1"/>
  <pageMargins left="0.03937007874015748" right="0.03937007874015748" top="0.3937007874015748" bottom="0.07874015748031496" header="0.5118110236220472" footer="0.5118110236220472"/>
  <pageSetup horizontalDpi="600" verticalDpi="600" orientation="landscape" paperSize="9" scale="44" r:id="rId2"/>
  <ignoredErrors>
    <ignoredError sqref="X13" formula="1"/>
    <ignoredError sqref="Q43" formulaRange="1"/>
    <ignoredError sqref="Y13:Z13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 ozen</cp:lastModifiedBy>
  <cp:lastPrinted>2015-08-04T07:09:02Z</cp:lastPrinted>
  <dcterms:created xsi:type="dcterms:W3CDTF">2003-10-20T07:27:17Z</dcterms:created>
  <dcterms:modified xsi:type="dcterms:W3CDTF">2015-09-01T08:28:40Z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eea31a18-a023-45e1-8150-6cc400d366b0</vt:lpwstr>
  </property>
</Properties>
</file>