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480" windowHeight="6780" activeTab="0"/>
  </bookViews>
  <sheets>
    <sheet name="2014-2015 Yılı Temmuz Ayı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'2014-2015 Yılı Temmuz Ayı'!$A$1:$AE$44</definedName>
  </definedNames>
  <calcPr fullCalcOnLoad="1"/>
</workbook>
</file>

<file path=xl/sharedStrings.xml><?xml version="1.0" encoding="utf-8"?>
<sst xmlns="http://schemas.openxmlformats.org/spreadsheetml/2006/main" count="50" uniqueCount="26">
  <si>
    <t>Sayısal</t>
  </si>
  <si>
    <t>TOPLAM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</si>
  <si>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</si>
  <si>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</si>
  <si>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</si>
  <si>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</si>
  <si>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</si>
  <si>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</si>
  <si>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ANTALYA İL KÜLTÜR VE TURİZM MÜDÜRLÜĞÜ</t>
  </si>
  <si>
    <t>GÜNLÜK GİRİŞ</t>
  </si>
  <si>
    <t>A N T A L Y A    V E    G A Z İ P A Ş A    H A V A    L İ M A N I   G E L E N   Y O L C U   İ S T A T İ S T İ Ğ İ</t>
  </si>
  <si>
    <t xml:space="preserve">ANTALYA + GAZİPAŞA </t>
  </si>
  <si>
    <t>(GEÇEN AYLARDAN DEVİR)</t>
  </si>
  <si>
    <t>YILLIK      TOPLAM</t>
  </si>
  <si>
    <t>YILLIK         TOPLAM</t>
  </si>
  <si>
    <t>2 0 1 4   Y I L I</t>
  </si>
  <si>
    <t>YILLIK       TOPLAM</t>
  </si>
  <si>
    <t xml:space="preserve">ANTALYA </t>
  </si>
  <si>
    <t>GAZİPAŞA</t>
  </si>
  <si>
    <t>2 0 1 5   Y I L I</t>
  </si>
  <si>
    <t>2015 / 2014 YILI                    KARŞILAŞTIRMASI</t>
  </si>
  <si>
    <t>YILLIK        TOPLAM</t>
  </si>
  <si>
    <t>Oransal  (%)</t>
  </si>
  <si>
    <t>Oransal          (%)</t>
  </si>
  <si>
    <t>2014 YILI TEMMUZ</t>
  </si>
  <si>
    <t>2015 YILI TEMMUZ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</si>
</sst>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\ 0.00"/>
    <numFmt numFmtId="181" formatCode="[$-41F]dd\ mmmm\ yyyy\ dddd"/>
    <numFmt numFmtId="182" formatCode="[$-41F]dd\ mmmm\ yy;@"/>
    <numFmt numFmtId="183" formatCode="dd/mm/yyyy;@"/>
    <numFmt numFmtId="184" formatCode="dd\ mmmm"/>
    <numFmt numFmtId="185" formatCode="mmm/yyyy"/>
    <numFmt numFmtId="186" formatCode="%\ 0"/>
    <numFmt numFmtId="187" formatCode="dd/mmmm"/>
    <numFmt numFmtId="188" formatCode="d\ mmmm"/>
    <numFmt numFmtId="189" formatCode="#,##0.000"/>
    <numFmt numFmtId="190" formatCode="#,##0.0"/>
    <numFmt numFmtId="191" formatCode="%\ 0.0"/>
    <numFmt numFmtId="192" formatCode="d\ mmmm\ dddd"/>
    <numFmt numFmtId="193" formatCode="###\ ###\ ##0"/>
    <numFmt numFmtId="194" formatCode="###\ ###0"/>
    <numFmt numFmtId="195" formatCode="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  <numFmt numFmtId="200" formatCode="[$€-2]\ #,##0.00_);[Red]\([$€-2]\ #,##0.00\)"/>
  </numFmts>
  <fonts count="62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Tahoma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24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4"/>
      <color indexed="56"/>
      <name val="Tahoma"/>
      <family val="2"/>
    </font>
    <font>
      <b/>
      <sz val="18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2"/>
      <color indexed="56"/>
      <name val="Script MT Bold"/>
      <family val="4"/>
    </font>
    <font>
      <b/>
      <sz val="36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i/>
      <sz val="10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36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2"/>
      <color theme="3" tint="-0.4999699890613556"/>
      <name val="Script MT Bold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93" fontId="49" fillId="0" borderId="0" xfId="0" applyNumberFormat="1" applyFont="1" applyFill="1" applyBorder="1" applyAlignment="1">
      <alignment horizontal="center" vertical="center"/>
    </xf>
    <xf numFmtId="193" fontId="54" fillId="0" borderId="0" xfId="0" applyNumberFormat="1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193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93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vertical="center"/>
    </xf>
    <xf numFmtId="14" fontId="53" fillId="0" borderId="14" xfId="0" applyNumberFormat="1" applyFont="1" applyFill="1" applyBorder="1" applyAlignment="1">
      <alignment horizontal="center" vertical="center"/>
    </xf>
    <xf numFmtId="193" fontId="53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193" fontId="55" fillId="0" borderId="14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193" fontId="54" fillId="0" borderId="20" xfId="0" applyNumberFormat="1" applyFont="1" applyFill="1" applyBorder="1" applyAlignment="1" quotePrefix="1">
      <alignment horizontal="center" vertical="center"/>
    </xf>
    <xf numFmtId="193" fontId="54" fillId="0" borderId="10" xfId="0" applyNumberFormat="1" applyFont="1" applyFill="1" applyBorder="1" applyAlignment="1">
      <alignment horizontal="center" vertical="center"/>
    </xf>
    <xf numFmtId="193" fontId="54" fillId="0" borderId="21" xfId="0" applyNumberFormat="1" applyFont="1" applyFill="1" applyBorder="1" applyAlignment="1">
      <alignment horizontal="center" vertical="center"/>
    </xf>
    <xf numFmtId="193" fontId="54" fillId="0" borderId="2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193" fontId="60" fillId="0" borderId="14" xfId="0" applyNumberFormat="1" applyFont="1" applyFill="1" applyBorder="1" applyAlignment="1">
      <alignment horizontal="center" vertical="center"/>
    </xf>
    <xf numFmtId="193" fontId="57" fillId="0" borderId="14" xfId="0" applyNumberFormat="1" applyFont="1" applyFill="1" applyBorder="1" applyAlignment="1">
      <alignment horizontal="center" vertical="center"/>
    </xf>
    <xf numFmtId="193" fontId="61" fillId="0" borderId="14" xfId="0" applyNumberFormat="1" applyFont="1" applyFill="1" applyBorder="1" applyAlignment="1">
      <alignment horizontal="center" vertical="center" wrapText="1"/>
    </xf>
    <xf numFmtId="49" fontId="50" fillId="0" borderId="22" xfId="0" applyNumberFormat="1" applyFont="1" applyFill="1" applyBorder="1" applyAlignment="1">
      <alignment horizontal="center" vertical="center" wrapText="1"/>
    </xf>
    <xf numFmtId="49" fontId="50" fillId="0" borderId="23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1" defaultTableStyle="TableStyleMedium9" defaultPivotStyle="PivotStyleLight16">
    <tableStyle name="MySqlDefault" pivot="0" table="0" count="2">
      <tableStyleElement type="wholeTable" dxfId="8"/>
      <tableStyleElement type="header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497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showGridLines="0" tabSelected="1" view="pageBreakPreview" zoomScale="60" zoomScaleNormal="70" zoomScalePageLayoutView="7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7.75390625" style="4" customWidth="1"/>
    <col min="3" max="3" width="0.875" style="4" customWidth="1"/>
    <col min="4" max="4" width="11.75390625" style="2" customWidth="1"/>
    <col min="5" max="5" width="14.75390625" style="4" customWidth="1"/>
    <col min="6" max="6" width="16.75390625" style="4" customWidth="1"/>
    <col min="7" max="7" width="0.875" style="4" customWidth="1"/>
    <col min="8" max="8" width="11.75390625" style="4" customWidth="1"/>
    <col min="9" max="9" width="13.75390625" style="4" customWidth="1"/>
    <col min="10" max="10" width="14.75390625" style="4" customWidth="1"/>
    <col min="11" max="11" width="0.875" style="4" customWidth="1"/>
    <col min="12" max="12" width="11.75390625" style="4" customWidth="1"/>
    <col min="13" max="13" width="14.75390625" style="4" customWidth="1"/>
    <col min="14" max="14" width="16.75390625" style="4" customWidth="1"/>
    <col min="15" max="15" width="0.875" style="4" customWidth="1"/>
    <col min="16" max="16" width="11.75390625" style="4" customWidth="1"/>
    <col min="17" max="17" width="14.75390625" style="2" customWidth="1"/>
    <col min="18" max="18" width="16.75390625" style="4" customWidth="1"/>
    <col min="19" max="19" width="0.875" style="4" customWidth="1"/>
    <col min="20" max="20" width="11.75390625" style="4" customWidth="1"/>
    <col min="21" max="21" width="13.75390625" style="4" customWidth="1"/>
    <col min="22" max="22" width="14.75390625" style="4" customWidth="1"/>
    <col min="23" max="23" width="0.875" style="4" customWidth="1"/>
    <col min="24" max="24" width="11.75390625" style="4" customWidth="1"/>
    <col min="25" max="25" width="14.75390625" style="4" customWidth="1"/>
    <col min="26" max="26" width="16.75390625" style="4" customWidth="1"/>
    <col min="27" max="27" width="0.875" style="4" customWidth="1"/>
    <col min="28" max="28" width="14.125" style="2" customWidth="1"/>
    <col min="29" max="29" width="10.75390625" style="2" customWidth="1"/>
    <col min="30" max="30" width="14.75390625" style="2" customWidth="1"/>
    <col min="31" max="31" width="10.75390625" style="4" customWidth="1"/>
    <col min="32" max="32" width="0.2421875" style="4" customWidth="1"/>
    <col min="33" max="33" width="9.125" style="4" customWidth="1"/>
    <col min="34" max="16384" width="9.125" style="2" customWidth="1"/>
  </cols>
  <sheetData>
    <row r="1" spans="2:31" ht="6.75" customHeight="1">
      <c r="B1" s="29"/>
      <c r="C1" s="29"/>
      <c r="D1" s="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"/>
      <c r="R1" s="29"/>
      <c r="S1" s="29"/>
      <c r="T1" s="29"/>
      <c r="U1" s="29"/>
      <c r="V1" s="29"/>
      <c r="W1" s="29"/>
      <c r="X1" s="29"/>
      <c r="Y1" s="29"/>
      <c r="Z1" s="29"/>
      <c r="AA1" s="29"/>
      <c r="AB1" s="3"/>
      <c r="AC1" s="3"/>
      <c r="AD1" s="3"/>
      <c r="AE1" s="29"/>
    </row>
    <row r="2" spans="2:31" ht="60" customHeight="1">
      <c r="B2" s="34" t="s">
        <v>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1" ht="49.5" customHeight="1">
      <c r="B3" s="35" t="s">
        <v>10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ht="10.5" customHeight="1">
      <c r="B4" s="5"/>
    </row>
    <row r="5" spans="2:31" ht="33" customHeight="1">
      <c r="B5" s="6"/>
      <c r="D5" s="30" t="s">
        <v>15</v>
      </c>
      <c r="E5" s="31"/>
      <c r="F5" s="31"/>
      <c r="G5" s="31"/>
      <c r="H5" s="31"/>
      <c r="I5" s="31"/>
      <c r="J5" s="31"/>
      <c r="K5" s="31"/>
      <c r="L5" s="31"/>
      <c r="M5" s="31"/>
      <c r="N5" s="32"/>
      <c r="O5" s="7"/>
      <c r="P5" s="33" t="s">
        <v>19</v>
      </c>
      <c r="Q5" s="33"/>
      <c r="R5" s="33"/>
      <c r="S5" s="33"/>
      <c r="T5" s="33"/>
      <c r="U5" s="33"/>
      <c r="V5" s="33"/>
      <c r="W5" s="33"/>
      <c r="X5" s="33"/>
      <c r="Y5" s="33"/>
      <c r="Z5" s="33"/>
      <c r="AB5" s="58" t="s">
        <v>20</v>
      </c>
      <c r="AC5" s="59"/>
      <c r="AD5" s="59"/>
      <c r="AE5" s="60"/>
    </row>
    <row r="6" spans="2:31" ht="30" customHeight="1">
      <c r="B6" s="8"/>
      <c r="C6" s="27"/>
      <c r="D6" s="40" t="s">
        <v>17</v>
      </c>
      <c r="E6" s="41"/>
      <c r="F6" s="42"/>
      <c r="G6" s="1"/>
      <c r="H6" s="40" t="s">
        <v>18</v>
      </c>
      <c r="I6" s="41"/>
      <c r="J6" s="42"/>
      <c r="K6" s="1"/>
      <c r="L6" s="40" t="s">
        <v>11</v>
      </c>
      <c r="M6" s="41"/>
      <c r="N6" s="42"/>
      <c r="O6" s="1"/>
      <c r="P6" s="40" t="s">
        <v>17</v>
      </c>
      <c r="Q6" s="41"/>
      <c r="R6" s="42"/>
      <c r="S6" s="1"/>
      <c r="T6" s="40" t="s">
        <v>18</v>
      </c>
      <c r="U6" s="41"/>
      <c r="V6" s="42"/>
      <c r="W6" s="1"/>
      <c r="X6" s="40" t="s">
        <v>11</v>
      </c>
      <c r="Y6" s="41"/>
      <c r="Z6" s="42"/>
      <c r="AB6" s="61"/>
      <c r="AC6" s="62"/>
      <c r="AD6" s="62"/>
      <c r="AE6" s="63"/>
    </row>
    <row r="7" spans="2:31" ht="24.75" customHeight="1">
      <c r="B7" s="8"/>
      <c r="C7" s="9"/>
      <c r="D7" s="43" t="s">
        <v>12</v>
      </c>
      <c r="E7" s="44"/>
      <c r="F7" s="45"/>
      <c r="G7" s="27"/>
      <c r="H7" s="43" t="s">
        <v>12</v>
      </c>
      <c r="I7" s="44"/>
      <c r="J7" s="45"/>
      <c r="K7" s="27"/>
      <c r="L7" s="43" t="s">
        <v>12</v>
      </c>
      <c r="M7" s="44"/>
      <c r="N7" s="45"/>
      <c r="O7" s="27"/>
      <c r="P7" s="43" t="s">
        <v>12</v>
      </c>
      <c r="Q7" s="44"/>
      <c r="R7" s="45"/>
      <c r="S7" s="27"/>
      <c r="T7" s="43" t="s">
        <v>12</v>
      </c>
      <c r="U7" s="44"/>
      <c r="V7" s="45"/>
      <c r="W7" s="27"/>
      <c r="X7" s="43" t="s">
        <v>12</v>
      </c>
      <c r="Y7" s="44"/>
      <c r="Z7" s="45"/>
      <c r="AB7" s="61"/>
      <c r="AC7" s="62"/>
      <c r="AD7" s="62"/>
      <c r="AE7" s="63"/>
    </row>
    <row r="8" spans="2:31" ht="24.75" customHeight="1">
      <c r="B8" s="10"/>
      <c r="C8" s="11"/>
      <c r="D8" s="46">
        <v>4553989</v>
      </c>
      <c r="E8" s="47"/>
      <c r="F8" s="48"/>
      <c r="G8" s="12"/>
      <c r="H8" s="49">
        <v>67118</v>
      </c>
      <c r="I8" s="47"/>
      <c r="J8" s="48"/>
      <c r="K8" s="12"/>
      <c r="L8" s="49">
        <f>H8+D8</f>
        <v>4621107</v>
      </c>
      <c r="M8" s="47"/>
      <c r="N8" s="48"/>
      <c r="O8" s="12"/>
      <c r="P8" s="49">
        <v>4111121</v>
      </c>
      <c r="Q8" s="47"/>
      <c r="R8" s="48"/>
      <c r="S8" s="12"/>
      <c r="T8" s="49">
        <v>99590</v>
      </c>
      <c r="U8" s="47"/>
      <c r="V8" s="48"/>
      <c r="W8" s="12"/>
      <c r="X8" s="49">
        <f>T8+P8</f>
        <v>4210711</v>
      </c>
      <c r="Y8" s="47"/>
      <c r="Z8" s="48"/>
      <c r="AA8" s="13"/>
      <c r="AB8" s="64"/>
      <c r="AC8" s="65"/>
      <c r="AD8" s="65"/>
      <c r="AE8" s="66"/>
    </row>
    <row r="9" spans="4:30" ht="4.5" customHeight="1">
      <c r="D9" s="4"/>
      <c r="Q9" s="4"/>
      <c r="AB9" s="4"/>
      <c r="AC9" s="4"/>
      <c r="AD9" s="4"/>
    </row>
    <row r="10" spans="2:33" s="14" customFormat="1" ht="26.25" customHeight="1">
      <c r="B10" s="37" t="s">
        <v>7</v>
      </c>
      <c r="C10" s="15"/>
      <c r="D10" s="36" t="s">
        <v>9</v>
      </c>
      <c r="E10" s="39" t="s">
        <v>5</v>
      </c>
      <c r="F10" s="39" t="s">
        <v>13</v>
      </c>
      <c r="G10" s="15"/>
      <c r="H10" s="36" t="s">
        <v>9</v>
      </c>
      <c r="I10" s="39" t="s">
        <v>5</v>
      </c>
      <c r="J10" s="39" t="s">
        <v>6</v>
      </c>
      <c r="K10" s="15"/>
      <c r="L10" s="36" t="s">
        <v>9</v>
      </c>
      <c r="M10" s="39" t="s">
        <v>5</v>
      </c>
      <c r="N10" s="39" t="s">
        <v>14</v>
      </c>
      <c r="O10" s="15"/>
      <c r="P10" s="36" t="s">
        <v>9</v>
      </c>
      <c r="Q10" s="39" t="s">
        <v>5</v>
      </c>
      <c r="R10" s="39" t="s">
        <v>21</v>
      </c>
      <c r="S10" s="16"/>
      <c r="T10" s="36" t="s">
        <v>9</v>
      </c>
      <c r="U10" s="39" t="s">
        <v>5</v>
      </c>
      <c r="V10" s="39" t="s">
        <v>6</v>
      </c>
      <c r="W10" s="16"/>
      <c r="X10" s="36" t="s">
        <v>9</v>
      </c>
      <c r="Y10" s="39" t="s">
        <v>5</v>
      </c>
      <c r="Z10" s="39" t="s">
        <v>16</v>
      </c>
      <c r="AA10" s="16"/>
      <c r="AB10" s="55" t="s">
        <v>3</v>
      </c>
      <c r="AC10" s="56"/>
      <c r="AD10" s="55" t="s">
        <v>4</v>
      </c>
      <c r="AE10" s="57"/>
      <c r="AF10" s="16"/>
      <c r="AG10" s="16"/>
    </row>
    <row r="11" spans="2:33" s="14" customFormat="1" ht="30" customHeight="1">
      <c r="B11" s="38"/>
      <c r="C11" s="15"/>
      <c r="D11" s="36"/>
      <c r="E11" s="39"/>
      <c r="F11" s="39"/>
      <c r="G11" s="15"/>
      <c r="H11" s="36"/>
      <c r="I11" s="39"/>
      <c r="J11" s="39"/>
      <c r="K11" s="15"/>
      <c r="L11" s="36"/>
      <c r="M11" s="39"/>
      <c r="N11" s="39"/>
      <c r="O11" s="15"/>
      <c r="P11" s="36"/>
      <c r="Q11" s="39"/>
      <c r="R11" s="39"/>
      <c r="S11" s="16"/>
      <c r="T11" s="36"/>
      <c r="U11" s="39"/>
      <c r="V11" s="39"/>
      <c r="W11" s="16"/>
      <c r="X11" s="36"/>
      <c r="Y11" s="39"/>
      <c r="Z11" s="39"/>
      <c r="AA11" s="16"/>
      <c r="AB11" s="17" t="s">
        <v>0</v>
      </c>
      <c r="AC11" s="18" t="s">
        <v>22</v>
      </c>
      <c r="AD11" s="17" t="s">
        <v>0</v>
      </c>
      <c r="AE11" s="18" t="s">
        <v>23</v>
      </c>
      <c r="AF11" s="16"/>
      <c r="AG11" s="16"/>
    </row>
    <row r="12" spans="1:33" s="19" customFormat="1" ht="27.75" customHeight="1">
      <c r="A12" s="19">
        <v>16</v>
      </c>
      <c r="B12" s="23">
        <v>42186</v>
      </c>
      <c r="C12" s="24"/>
      <c r="D12" s="28">
        <v>57664</v>
      </c>
      <c r="E12" s="28">
        <f>D12</f>
        <v>57664</v>
      </c>
      <c r="F12" s="28">
        <f>E12+D8</f>
        <v>4611653</v>
      </c>
      <c r="G12" s="24"/>
      <c r="H12" s="28">
        <v>1331</v>
      </c>
      <c r="I12" s="28">
        <f>H12</f>
        <v>1331</v>
      </c>
      <c r="J12" s="28">
        <f>I12+H8</f>
        <v>68449</v>
      </c>
      <c r="K12" s="24"/>
      <c r="L12" s="28">
        <f>H12+D12</f>
        <v>58995</v>
      </c>
      <c r="M12" s="28">
        <f>I12+E12</f>
        <v>58995</v>
      </c>
      <c r="N12" s="28">
        <f>J12+F12</f>
        <v>4680102</v>
      </c>
      <c r="O12" s="24"/>
      <c r="P12" s="26">
        <v>59605</v>
      </c>
      <c r="Q12" s="28">
        <f>P12</f>
        <v>59605</v>
      </c>
      <c r="R12" s="28">
        <f>Q12+P8</f>
        <v>4170726</v>
      </c>
      <c r="S12" s="9"/>
      <c r="T12" s="28">
        <v>1779</v>
      </c>
      <c r="U12" s="28">
        <f>T12</f>
        <v>1779</v>
      </c>
      <c r="V12" s="28">
        <f>U12+T8</f>
        <v>101369</v>
      </c>
      <c r="W12" s="9"/>
      <c r="X12" s="28">
        <f>T12+P12</f>
        <v>61384</v>
      </c>
      <c r="Y12" s="28">
        <f>U12+Q12</f>
        <v>61384</v>
      </c>
      <c r="Z12" s="28">
        <f>X8+X12</f>
        <v>4272095</v>
      </c>
      <c r="AA12" s="9"/>
      <c r="AB12" s="28">
        <f>IF(Y12="","",(Y12-M12))</f>
        <v>2389</v>
      </c>
      <c r="AC12" s="28">
        <f>IF(Y12="","",((AB12/M12)*100))</f>
        <v>4.049495719976269</v>
      </c>
      <c r="AD12" s="28">
        <f>IF(Z12="","",(Z12-N12))</f>
        <v>-408007</v>
      </c>
      <c r="AE12" s="28">
        <f>AD12/N12*100</f>
        <v>-8.717908284904901</v>
      </c>
      <c r="AF12" s="21"/>
      <c r="AG12" s="21"/>
    </row>
    <row r="13" spans="2:33" s="19" customFormat="1" ht="27.75" customHeight="1">
      <c r="B13" s="23">
        <v>42187</v>
      </c>
      <c r="C13" s="24"/>
      <c r="D13" s="28">
        <v>56737</v>
      </c>
      <c r="E13" s="28">
        <f>E12+D13</f>
        <v>114401</v>
      </c>
      <c r="F13" s="28">
        <f>F12+D13</f>
        <v>4668390</v>
      </c>
      <c r="G13" s="24"/>
      <c r="H13" s="28">
        <v>990</v>
      </c>
      <c r="I13" s="28">
        <f>I12+H13</f>
        <v>2321</v>
      </c>
      <c r="J13" s="28">
        <f>J12+H13</f>
        <v>69439</v>
      </c>
      <c r="K13" s="24"/>
      <c r="L13" s="28">
        <f aca="true" t="shared" si="0" ref="L13:L42">H13+D13</f>
        <v>57727</v>
      </c>
      <c r="M13" s="28">
        <f aca="true" t="shared" si="1" ref="M13:M42">I13+E13</f>
        <v>116722</v>
      </c>
      <c r="N13" s="28">
        <f>J13+F13</f>
        <v>4737829</v>
      </c>
      <c r="O13" s="24"/>
      <c r="P13" s="26">
        <v>55181</v>
      </c>
      <c r="Q13" s="28">
        <f>IF(P13="","",(Q12+P13))</f>
        <v>114786</v>
      </c>
      <c r="R13" s="28">
        <f>IF(P13="","",(R12+P13))</f>
        <v>4225907</v>
      </c>
      <c r="S13" s="9"/>
      <c r="T13" s="28">
        <v>2579</v>
      </c>
      <c r="U13" s="28">
        <f aca="true" t="shared" si="2" ref="U13:U41">IF(T13="","",(U12+T13))</f>
        <v>4358</v>
      </c>
      <c r="V13" s="28">
        <f>IF(T13="","",(V12+T13))</f>
        <v>103948</v>
      </c>
      <c r="W13" s="9"/>
      <c r="X13" s="28">
        <f>IF(P13=0," ",(T13+P13))</f>
        <v>57760</v>
      </c>
      <c r="Y13" s="28">
        <f>IF(Q13="","",(U13+Q13))</f>
        <v>119144</v>
      </c>
      <c r="Z13" s="28">
        <f>IF(R13="","",(V13+R13))</f>
        <v>4329855</v>
      </c>
      <c r="AA13" s="9"/>
      <c r="AB13" s="28">
        <f aca="true" t="shared" si="3" ref="AB13:AB42">IF(Y13="","",(Y13-M13))</f>
        <v>2422</v>
      </c>
      <c r="AC13" s="28">
        <f aca="true" t="shared" si="4" ref="AC13:AC42">IF(Y13="","",((AB13/M13)*100))</f>
        <v>2.0750158496256064</v>
      </c>
      <c r="AD13" s="28">
        <f aca="true" t="shared" si="5" ref="AD13:AD42">IF(Z13="","",(Z13-N13))</f>
        <v>-407974</v>
      </c>
      <c r="AE13" s="28">
        <f aca="true" t="shared" si="6" ref="AE13:AE42">IF(AD13="","",((AD13/N13)*100))</f>
        <v>-8.610990392435017</v>
      </c>
      <c r="AF13" s="21"/>
      <c r="AG13" s="21"/>
    </row>
    <row r="14" spans="2:33" s="19" customFormat="1" ht="27.75" customHeight="1">
      <c r="B14" s="23">
        <v>42188</v>
      </c>
      <c r="C14" s="24"/>
      <c r="D14" s="28">
        <v>51308</v>
      </c>
      <c r="E14" s="28">
        <f aca="true" t="shared" si="7" ref="E14:E42">E13+D14</f>
        <v>165709</v>
      </c>
      <c r="F14" s="28">
        <f aca="true" t="shared" si="8" ref="F14:F42">F13+D14</f>
        <v>4719698</v>
      </c>
      <c r="G14" s="24"/>
      <c r="H14" s="28">
        <v>1694</v>
      </c>
      <c r="I14" s="28">
        <f aca="true" t="shared" si="9" ref="I14:I42">I13+H14</f>
        <v>4015</v>
      </c>
      <c r="J14" s="28">
        <f aca="true" t="shared" si="10" ref="J14:J42">J13+H14</f>
        <v>71133</v>
      </c>
      <c r="K14" s="24"/>
      <c r="L14" s="28">
        <f t="shared" si="0"/>
        <v>53002</v>
      </c>
      <c r="M14" s="28">
        <f t="shared" si="1"/>
        <v>169724</v>
      </c>
      <c r="N14" s="28">
        <f>J14+F14</f>
        <v>4790831</v>
      </c>
      <c r="O14" s="24"/>
      <c r="P14" s="26">
        <v>56984</v>
      </c>
      <c r="Q14" s="28">
        <f aca="true" t="shared" si="11" ref="Q14:Q42">IF(P14="","",(Q13+P14))</f>
        <v>171770</v>
      </c>
      <c r="R14" s="28">
        <f aca="true" t="shared" si="12" ref="R14:R30">IF(P14="","",(R13+P14))</f>
        <v>4282891</v>
      </c>
      <c r="S14" s="9"/>
      <c r="T14" s="28">
        <v>1997</v>
      </c>
      <c r="U14" s="28">
        <f t="shared" si="2"/>
        <v>6355</v>
      </c>
      <c r="V14" s="28">
        <f aca="true" t="shared" si="13" ref="V14:V30">IF(T14="","",(V13+T14))</f>
        <v>105945</v>
      </c>
      <c r="W14" s="9"/>
      <c r="X14" s="28">
        <f aca="true" t="shared" si="14" ref="X14:X42">IF(P14=0," ",(T14+P14))</f>
        <v>58981</v>
      </c>
      <c r="Y14" s="28">
        <f aca="true" t="shared" si="15" ref="Y14:Y30">IF(Q14="","",(U14+Q14))</f>
        <v>178125</v>
      </c>
      <c r="Z14" s="28">
        <f aca="true" t="shared" si="16" ref="Z14:Z30">IF(R14="","",(V14+R14))</f>
        <v>4388836</v>
      </c>
      <c r="AA14" s="9"/>
      <c r="AB14" s="28">
        <f t="shared" si="3"/>
        <v>8401</v>
      </c>
      <c r="AC14" s="28">
        <f t="shared" si="4"/>
        <v>4.94980085314982</v>
      </c>
      <c r="AD14" s="28">
        <f t="shared" si="5"/>
        <v>-401995</v>
      </c>
      <c r="AE14" s="28">
        <f t="shared" si="6"/>
        <v>-8.390924246753851</v>
      </c>
      <c r="AF14" s="21"/>
      <c r="AG14" s="21"/>
    </row>
    <row r="15" spans="2:33" s="19" customFormat="1" ht="27.75" customHeight="1">
      <c r="B15" s="23">
        <v>42189</v>
      </c>
      <c r="C15" s="24"/>
      <c r="D15" s="28">
        <v>61623</v>
      </c>
      <c r="E15" s="28">
        <f t="shared" si="7"/>
        <v>227332</v>
      </c>
      <c r="F15" s="28">
        <f t="shared" si="8"/>
        <v>4781321</v>
      </c>
      <c r="G15" s="24"/>
      <c r="H15" s="28">
        <v>1838</v>
      </c>
      <c r="I15" s="28">
        <f t="shared" si="9"/>
        <v>5853</v>
      </c>
      <c r="J15" s="28">
        <f t="shared" si="10"/>
        <v>72971</v>
      </c>
      <c r="K15" s="24"/>
      <c r="L15" s="28">
        <f t="shared" si="0"/>
        <v>63461</v>
      </c>
      <c r="M15" s="28">
        <f t="shared" si="1"/>
        <v>233185</v>
      </c>
      <c r="N15" s="28">
        <f>J15+F15</f>
        <v>4854292</v>
      </c>
      <c r="O15" s="24"/>
      <c r="P15" s="26">
        <v>73773</v>
      </c>
      <c r="Q15" s="28">
        <f t="shared" si="11"/>
        <v>245543</v>
      </c>
      <c r="R15" s="28">
        <f t="shared" si="12"/>
        <v>4356664</v>
      </c>
      <c r="S15" s="9"/>
      <c r="T15" s="28">
        <v>1872</v>
      </c>
      <c r="U15" s="28">
        <f t="shared" si="2"/>
        <v>8227</v>
      </c>
      <c r="V15" s="28">
        <f t="shared" si="13"/>
        <v>107817</v>
      </c>
      <c r="W15" s="9"/>
      <c r="X15" s="28">
        <f t="shared" si="14"/>
        <v>75645</v>
      </c>
      <c r="Y15" s="28">
        <f t="shared" si="15"/>
        <v>253770</v>
      </c>
      <c r="Z15" s="28">
        <f t="shared" si="16"/>
        <v>4464481</v>
      </c>
      <c r="AA15" s="9"/>
      <c r="AB15" s="28">
        <f>IF(Y15="","",(Y15-M15))</f>
        <v>20585</v>
      </c>
      <c r="AC15" s="28">
        <f t="shared" si="4"/>
        <v>8.827754786971717</v>
      </c>
      <c r="AD15" s="28">
        <f t="shared" si="5"/>
        <v>-389811</v>
      </c>
      <c r="AE15" s="28">
        <f t="shared" si="6"/>
        <v>-8.030233863146263</v>
      </c>
      <c r="AF15" s="21"/>
      <c r="AG15" s="21"/>
    </row>
    <row r="16" spans="2:33" s="19" customFormat="1" ht="27.75" customHeight="1">
      <c r="B16" s="23">
        <v>42190</v>
      </c>
      <c r="C16" s="24"/>
      <c r="D16" s="28">
        <v>77077</v>
      </c>
      <c r="E16" s="28">
        <f t="shared" si="7"/>
        <v>304409</v>
      </c>
      <c r="F16" s="28">
        <f t="shared" si="8"/>
        <v>4858398</v>
      </c>
      <c r="G16" s="24"/>
      <c r="H16" s="28">
        <v>1708</v>
      </c>
      <c r="I16" s="28">
        <f t="shared" si="9"/>
        <v>7561</v>
      </c>
      <c r="J16" s="28">
        <f t="shared" si="10"/>
        <v>74679</v>
      </c>
      <c r="K16" s="24"/>
      <c r="L16" s="28">
        <f t="shared" si="0"/>
        <v>78785</v>
      </c>
      <c r="M16" s="28">
        <f t="shared" si="1"/>
        <v>311970</v>
      </c>
      <c r="N16" s="28">
        <f>J16+F16</f>
        <v>4933077</v>
      </c>
      <c r="O16" s="24"/>
      <c r="P16" s="26">
        <v>63311</v>
      </c>
      <c r="Q16" s="28">
        <f t="shared" si="11"/>
        <v>308854</v>
      </c>
      <c r="R16" s="28">
        <f t="shared" si="12"/>
        <v>4419975</v>
      </c>
      <c r="S16" s="9"/>
      <c r="T16" s="28">
        <v>1204</v>
      </c>
      <c r="U16" s="28">
        <f t="shared" si="2"/>
        <v>9431</v>
      </c>
      <c r="V16" s="28">
        <f t="shared" si="13"/>
        <v>109021</v>
      </c>
      <c r="W16" s="9"/>
      <c r="X16" s="28">
        <f t="shared" si="14"/>
        <v>64515</v>
      </c>
      <c r="Y16" s="28">
        <f t="shared" si="15"/>
        <v>318285</v>
      </c>
      <c r="Z16" s="28">
        <f t="shared" si="16"/>
        <v>4528996</v>
      </c>
      <c r="AA16" s="9"/>
      <c r="AB16" s="28">
        <f t="shared" si="3"/>
        <v>6315</v>
      </c>
      <c r="AC16" s="28">
        <f t="shared" si="4"/>
        <v>2.0242330993364748</v>
      </c>
      <c r="AD16" s="28">
        <f t="shared" si="5"/>
        <v>-404081</v>
      </c>
      <c r="AE16" s="28">
        <f t="shared" si="6"/>
        <v>-8.191256694351214</v>
      </c>
      <c r="AF16" s="21"/>
      <c r="AG16" s="20"/>
    </row>
    <row r="17" spans="2:33" s="19" customFormat="1" ht="27.75" customHeight="1">
      <c r="B17" s="23">
        <v>42191</v>
      </c>
      <c r="C17" s="24"/>
      <c r="D17" s="28">
        <v>71118</v>
      </c>
      <c r="E17" s="28">
        <f t="shared" si="7"/>
        <v>375527</v>
      </c>
      <c r="F17" s="28">
        <f t="shared" si="8"/>
        <v>4929516</v>
      </c>
      <c r="G17" s="24"/>
      <c r="H17" s="28">
        <v>1186</v>
      </c>
      <c r="I17" s="28">
        <f t="shared" si="9"/>
        <v>8747</v>
      </c>
      <c r="J17" s="28">
        <f t="shared" si="10"/>
        <v>75865</v>
      </c>
      <c r="K17" s="24"/>
      <c r="L17" s="28">
        <f t="shared" si="0"/>
        <v>72304</v>
      </c>
      <c r="M17" s="28">
        <f t="shared" si="1"/>
        <v>384274</v>
      </c>
      <c r="N17" s="28">
        <f aca="true" t="shared" si="17" ref="N17:N42">J17+F17</f>
        <v>5005381</v>
      </c>
      <c r="O17" s="24"/>
      <c r="P17" s="26">
        <v>52417</v>
      </c>
      <c r="Q17" s="28">
        <f t="shared" si="11"/>
        <v>361271</v>
      </c>
      <c r="R17" s="28">
        <f t="shared" si="12"/>
        <v>4472392</v>
      </c>
      <c r="S17" s="9"/>
      <c r="T17" s="28">
        <v>1821</v>
      </c>
      <c r="U17" s="28">
        <f t="shared" si="2"/>
        <v>11252</v>
      </c>
      <c r="V17" s="28">
        <f t="shared" si="13"/>
        <v>110842</v>
      </c>
      <c r="W17" s="9"/>
      <c r="X17" s="28">
        <f t="shared" si="14"/>
        <v>54238</v>
      </c>
      <c r="Y17" s="28">
        <f t="shared" si="15"/>
        <v>372523</v>
      </c>
      <c r="Z17" s="28">
        <f t="shared" si="16"/>
        <v>4583234</v>
      </c>
      <c r="AA17" s="9"/>
      <c r="AB17" s="28">
        <f t="shared" si="3"/>
        <v>-11751</v>
      </c>
      <c r="AC17" s="28">
        <f t="shared" si="4"/>
        <v>-3.057974257951358</v>
      </c>
      <c r="AD17" s="28">
        <f t="shared" si="5"/>
        <v>-422147</v>
      </c>
      <c r="AE17" s="28">
        <f t="shared" si="6"/>
        <v>-8.433863476126993</v>
      </c>
      <c r="AF17" s="21"/>
      <c r="AG17" s="20"/>
    </row>
    <row r="18" spans="2:33" s="19" customFormat="1" ht="27.75" customHeight="1">
      <c r="B18" s="23">
        <v>42192</v>
      </c>
      <c r="C18" s="24"/>
      <c r="D18" s="28">
        <v>52331</v>
      </c>
      <c r="E18" s="28">
        <f t="shared" si="7"/>
        <v>427858</v>
      </c>
      <c r="F18" s="28">
        <f t="shared" si="8"/>
        <v>4981847</v>
      </c>
      <c r="G18" s="24"/>
      <c r="H18" s="28">
        <v>1554</v>
      </c>
      <c r="I18" s="28">
        <f t="shared" si="9"/>
        <v>10301</v>
      </c>
      <c r="J18" s="28">
        <f t="shared" si="10"/>
        <v>77419</v>
      </c>
      <c r="K18" s="24"/>
      <c r="L18" s="28">
        <f t="shared" si="0"/>
        <v>53885</v>
      </c>
      <c r="M18" s="28">
        <f t="shared" si="1"/>
        <v>438159</v>
      </c>
      <c r="N18" s="28">
        <f t="shared" si="17"/>
        <v>5059266</v>
      </c>
      <c r="O18" s="24"/>
      <c r="P18" s="26">
        <v>58143</v>
      </c>
      <c r="Q18" s="28">
        <f t="shared" si="11"/>
        <v>419414</v>
      </c>
      <c r="R18" s="28">
        <f t="shared" si="12"/>
        <v>4530535</v>
      </c>
      <c r="S18" s="9"/>
      <c r="T18" s="28">
        <v>2122</v>
      </c>
      <c r="U18" s="28">
        <f t="shared" si="2"/>
        <v>13374</v>
      </c>
      <c r="V18" s="28">
        <f t="shared" si="13"/>
        <v>112964</v>
      </c>
      <c r="W18" s="9"/>
      <c r="X18" s="28">
        <f t="shared" si="14"/>
        <v>60265</v>
      </c>
      <c r="Y18" s="28">
        <f t="shared" si="15"/>
        <v>432788</v>
      </c>
      <c r="Z18" s="28">
        <f t="shared" si="16"/>
        <v>4643499</v>
      </c>
      <c r="AA18" s="9"/>
      <c r="AB18" s="28">
        <f t="shared" si="3"/>
        <v>-5371</v>
      </c>
      <c r="AC18" s="28">
        <f t="shared" si="4"/>
        <v>-1.22581072167866</v>
      </c>
      <c r="AD18" s="28">
        <f t="shared" si="5"/>
        <v>-415767</v>
      </c>
      <c r="AE18" s="28">
        <f t="shared" si="6"/>
        <v>-8.217931217690472</v>
      </c>
      <c r="AF18" s="21"/>
      <c r="AG18" s="21"/>
    </row>
    <row r="19" spans="2:33" s="19" customFormat="1" ht="27.75" customHeight="1">
      <c r="B19" s="23">
        <v>42193</v>
      </c>
      <c r="C19" s="24"/>
      <c r="D19" s="28">
        <v>61751</v>
      </c>
      <c r="E19" s="28">
        <f t="shared" si="7"/>
        <v>489609</v>
      </c>
      <c r="F19" s="28">
        <f t="shared" si="8"/>
        <v>5043598</v>
      </c>
      <c r="G19" s="24"/>
      <c r="H19" s="28">
        <v>1711</v>
      </c>
      <c r="I19" s="28">
        <f t="shared" si="9"/>
        <v>12012</v>
      </c>
      <c r="J19" s="28">
        <f t="shared" si="10"/>
        <v>79130</v>
      </c>
      <c r="K19" s="24"/>
      <c r="L19" s="28">
        <f t="shared" si="0"/>
        <v>63462</v>
      </c>
      <c r="M19" s="28">
        <f t="shared" si="1"/>
        <v>501621</v>
      </c>
      <c r="N19" s="28">
        <f t="shared" si="17"/>
        <v>5122728</v>
      </c>
      <c r="O19" s="24"/>
      <c r="P19" s="26">
        <v>61209</v>
      </c>
      <c r="Q19" s="28">
        <f t="shared" si="11"/>
        <v>480623</v>
      </c>
      <c r="R19" s="28">
        <f t="shared" si="12"/>
        <v>4591744</v>
      </c>
      <c r="S19" s="9"/>
      <c r="T19" s="28">
        <v>2009</v>
      </c>
      <c r="U19" s="28">
        <f t="shared" si="2"/>
        <v>15383</v>
      </c>
      <c r="V19" s="28">
        <f t="shared" si="13"/>
        <v>114973</v>
      </c>
      <c r="W19" s="9"/>
      <c r="X19" s="28">
        <f t="shared" si="14"/>
        <v>63218</v>
      </c>
      <c r="Y19" s="28">
        <f t="shared" si="15"/>
        <v>496006</v>
      </c>
      <c r="Z19" s="28">
        <f t="shared" si="16"/>
        <v>4706717</v>
      </c>
      <c r="AA19" s="9"/>
      <c r="AB19" s="28">
        <f t="shared" si="3"/>
        <v>-5615</v>
      </c>
      <c r="AC19" s="28">
        <f t="shared" si="4"/>
        <v>-1.119370999220527</v>
      </c>
      <c r="AD19" s="28">
        <f t="shared" si="5"/>
        <v>-416011</v>
      </c>
      <c r="AE19" s="28">
        <f t="shared" si="6"/>
        <v>-8.12088793314812</v>
      </c>
      <c r="AF19" s="21"/>
      <c r="AG19" s="21"/>
    </row>
    <row r="20" spans="2:33" s="19" customFormat="1" ht="27.75" customHeight="1">
      <c r="B20" s="23">
        <v>42194</v>
      </c>
      <c r="C20" s="24"/>
      <c r="D20" s="28">
        <v>61323</v>
      </c>
      <c r="E20" s="28">
        <f t="shared" si="7"/>
        <v>550932</v>
      </c>
      <c r="F20" s="28">
        <f t="shared" si="8"/>
        <v>5104921</v>
      </c>
      <c r="G20" s="24"/>
      <c r="H20" s="28">
        <v>1511</v>
      </c>
      <c r="I20" s="28">
        <f t="shared" si="9"/>
        <v>13523</v>
      </c>
      <c r="J20" s="28">
        <f t="shared" si="10"/>
        <v>80641</v>
      </c>
      <c r="K20" s="24"/>
      <c r="L20" s="28">
        <f t="shared" si="0"/>
        <v>62834</v>
      </c>
      <c r="M20" s="28">
        <f t="shared" si="1"/>
        <v>564455</v>
      </c>
      <c r="N20" s="28">
        <f t="shared" si="17"/>
        <v>5185562</v>
      </c>
      <c r="O20" s="24"/>
      <c r="P20" s="26">
        <v>56031</v>
      </c>
      <c r="Q20" s="28">
        <f t="shared" si="11"/>
        <v>536654</v>
      </c>
      <c r="R20" s="28">
        <f t="shared" si="12"/>
        <v>4647775</v>
      </c>
      <c r="S20" s="9"/>
      <c r="T20" s="28">
        <v>2778</v>
      </c>
      <c r="U20" s="28">
        <f t="shared" si="2"/>
        <v>18161</v>
      </c>
      <c r="V20" s="28">
        <f t="shared" si="13"/>
        <v>117751</v>
      </c>
      <c r="W20" s="9"/>
      <c r="X20" s="28">
        <f t="shared" si="14"/>
        <v>58809</v>
      </c>
      <c r="Y20" s="28">
        <f t="shared" si="15"/>
        <v>554815</v>
      </c>
      <c r="Z20" s="28">
        <f t="shared" si="16"/>
        <v>4765526</v>
      </c>
      <c r="AA20" s="9"/>
      <c r="AB20" s="28">
        <f t="shared" si="3"/>
        <v>-9640</v>
      </c>
      <c r="AC20" s="28">
        <f t="shared" si="4"/>
        <v>-1.7078420777564198</v>
      </c>
      <c r="AD20" s="28">
        <f t="shared" si="5"/>
        <v>-420036</v>
      </c>
      <c r="AE20" s="28">
        <f t="shared" si="6"/>
        <v>-8.100105639465886</v>
      </c>
      <c r="AF20" s="21"/>
      <c r="AG20" s="21"/>
    </row>
    <row r="21" spans="2:33" s="19" customFormat="1" ht="27.75" customHeight="1">
      <c r="B21" s="23">
        <v>42195</v>
      </c>
      <c r="C21" s="24"/>
      <c r="D21" s="28">
        <v>56613</v>
      </c>
      <c r="E21" s="28">
        <f t="shared" si="7"/>
        <v>607545</v>
      </c>
      <c r="F21" s="28">
        <f t="shared" si="8"/>
        <v>5161534</v>
      </c>
      <c r="G21" s="24"/>
      <c r="H21" s="28">
        <v>2085</v>
      </c>
      <c r="I21" s="28">
        <f t="shared" si="9"/>
        <v>15608</v>
      </c>
      <c r="J21" s="28">
        <f t="shared" si="10"/>
        <v>82726</v>
      </c>
      <c r="K21" s="24"/>
      <c r="L21" s="28">
        <f t="shared" si="0"/>
        <v>58698</v>
      </c>
      <c r="M21" s="28">
        <f t="shared" si="1"/>
        <v>623153</v>
      </c>
      <c r="N21" s="28">
        <f t="shared" si="17"/>
        <v>5244260</v>
      </c>
      <c r="O21" s="24"/>
      <c r="P21" s="26">
        <v>57629</v>
      </c>
      <c r="Q21" s="28">
        <f t="shared" si="11"/>
        <v>594283</v>
      </c>
      <c r="R21" s="28">
        <f t="shared" si="12"/>
        <v>4705404</v>
      </c>
      <c r="S21" s="9"/>
      <c r="T21" s="28">
        <v>2231</v>
      </c>
      <c r="U21" s="28">
        <f t="shared" si="2"/>
        <v>20392</v>
      </c>
      <c r="V21" s="28">
        <f t="shared" si="13"/>
        <v>119982</v>
      </c>
      <c r="W21" s="9"/>
      <c r="X21" s="28">
        <f t="shared" si="14"/>
        <v>59860</v>
      </c>
      <c r="Y21" s="28">
        <f t="shared" si="15"/>
        <v>614675</v>
      </c>
      <c r="Z21" s="28">
        <f t="shared" si="16"/>
        <v>4825386</v>
      </c>
      <c r="AA21" s="9"/>
      <c r="AB21" s="28">
        <f t="shared" si="3"/>
        <v>-8478</v>
      </c>
      <c r="AC21" s="28">
        <f t="shared" si="4"/>
        <v>-1.3605005512289918</v>
      </c>
      <c r="AD21" s="28">
        <f t="shared" si="5"/>
        <v>-418874</v>
      </c>
      <c r="AE21" s="28">
        <f t="shared" si="6"/>
        <v>-7.987285146045391</v>
      </c>
      <c r="AF21" s="21"/>
      <c r="AG21" s="21"/>
    </row>
    <row r="22" spans="2:33" s="19" customFormat="1" ht="27.75" customHeight="1">
      <c r="B22" s="23">
        <v>42196</v>
      </c>
      <c r="C22" s="24"/>
      <c r="D22" s="28">
        <v>60471</v>
      </c>
      <c r="E22" s="28">
        <f t="shared" si="7"/>
        <v>668016</v>
      </c>
      <c r="F22" s="28">
        <f t="shared" si="8"/>
        <v>5222005</v>
      </c>
      <c r="G22" s="24"/>
      <c r="H22" s="28">
        <v>1682</v>
      </c>
      <c r="I22" s="28">
        <f t="shared" si="9"/>
        <v>17290</v>
      </c>
      <c r="J22" s="28">
        <f t="shared" si="10"/>
        <v>84408</v>
      </c>
      <c r="K22" s="24"/>
      <c r="L22" s="28">
        <f t="shared" si="0"/>
        <v>62153</v>
      </c>
      <c r="M22" s="28">
        <f t="shared" si="1"/>
        <v>685306</v>
      </c>
      <c r="N22" s="28">
        <f t="shared" si="17"/>
        <v>5306413</v>
      </c>
      <c r="O22" s="24"/>
      <c r="P22" s="26">
        <v>74017</v>
      </c>
      <c r="Q22" s="28">
        <f t="shared" si="11"/>
        <v>668300</v>
      </c>
      <c r="R22" s="28">
        <f t="shared" si="12"/>
        <v>4779421</v>
      </c>
      <c r="S22" s="9"/>
      <c r="T22" s="28">
        <v>2008</v>
      </c>
      <c r="U22" s="28">
        <f t="shared" si="2"/>
        <v>22400</v>
      </c>
      <c r="V22" s="28">
        <f t="shared" si="13"/>
        <v>121990</v>
      </c>
      <c r="W22" s="9"/>
      <c r="X22" s="28">
        <f t="shared" si="14"/>
        <v>76025</v>
      </c>
      <c r="Y22" s="28">
        <f t="shared" si="15"/>
        <v>690700</v>
      </c>
      <c r="Z22" s="28">
        <f t="shared" si="16"/>
        <v>4901411</v>
      </c>
      <c r="AA22" s="9"/>
      <c r="AB22" s="28">
        <f t="shared" si="3"/>
        <v>5394</v>
      </c>
      <c r="AC22" s="28">
        <f t="shared" si="4"/>
        <v>0.7870936486766495</v>
      </c>
      <c r="AD22" s="28">
        <f t="shared" si="5"/>
        <v>-405002</v>
      </c>
      <c r="AE22" s="28">
        <f t="shared" si="6"/>
        <v>-7.632312072203954</v>
      </c>
      <c r="AF22" s="21"/>
      <c r="AG22" s="21"/>
    </row>
    <row r="23" spans="2:33" s="19" customFormat="1" ht="27.75" customHeight="1">
      <c r="B23" s="23">
        <v>42197</v>
      </c>
      <c r="C23" s="24"/>
      <c r="D23" s="28">
        <v>80423</v>
      </c>
      <c r="E23" s="28">
        <f t="shared" si="7"/>
        <v>748439</v>
      </c>
      <c r="F23" s="28">
        <f t="shared" si="8"/>
        <v>5302428</v>
      </c>
      <c r="G23" s="24"/>
      <c r="H23" s="28">
        <v>1818</v>
      </c>
      <c r="I23" s="28">
        <f t="shared" si="9"/>
        <v>19108</v>
      </c>
      <c r="J23" s="28">
        <f t="shared" si="10"/>
        <v>86226</v>
      </c>
      <c r="K23" s="24"/>
      <c r="L23" s="28">
        <f t="shared" si="0"/>
        <v>82241</v>
      </c>
      <c r="M23" s="28">
        <f t="shared" si="1"/>
        <v>767547</v>
      </c>
      <c r="N23" s="28">
        <f t="shared" si="17"/>
        <v>5388654</v>
      </c>
      <c r="O23" s="24"/>
      <c r="P23" s="26">
        <v>68109</v>
      </c>
      <c r="Q23" s="28">
        <f t="shared" si="11"/>
        <v>736409</v>
      </c>
      <c r="R23" s="28">
        <f t="shared" si="12"/>
        <v>4847530</v>
      </c>
      <c r="S23" s="9"/>
      <c r="T23" s="28">
        <v>1317</v>
      </c>
      <c r="U23" s="28">
        <f t="shared" si="2"/>
        <v>23717</v>
      </c>
      <c r="V23" s="28">
        <f t="shared" si="13"/>
        <v>123307</v>
      </c>
      <c r="W23" s="9"/>
      <c r="X23" s="28">
        <f t="shared" si="14"/>
        <v>69426</v>
      </c>
      <c r="Y23" s="28">
        <f t="shared" si="15"/>
        <v>760126</v>
      </c>
      <c r="Z23" s="28">
        <f t="shared" si="16"/>
        <v>4970837</v>
      </c>
      <c r="AA23" s="9"/>
      <c r="AB23" s="28">
        <f t="shared" si="3"/>
        <v>-7421</v>
      </c>
      <c r="AC23" s="28">
        <f t="shared" si="4"/>
        <v>-0.9668463299315873</v>
      </c>
      <c r="AD23" s="28">
        <f t="shared" si="5"/>
        <v>-417817</v>
      </c>
      <c r="AE23" s="28">
        <f t="shared" si="6"/>
        <v>-7.753643117557743</v>
      </c>
      <c r="AF23" s="21"/>
      <c r="AG23" s="21"/>
    </row>
    <row r="24" spans="2:33" s="19" customFormat="1" ht="27.75" customHeight="1">
      <c r="B24" s="23">
        <v>42198</v>
      </c>
      <c r="C24" s="24"/>
      <c r="D24" s="28">
        <v>69996</v>
      </c>
      <c r="E24" s="28">
        <f t="shared" si="7"/>
        <v>818435</v>
      </c>
      <c r="F24" s="28">
        <f t="shared" si="8"/>
        <v>5372424</v>
      </c>
      <c r="G24" s="24"/>
      <c r="H24" s="28">
        <v>1272</v>
      </c>
      <c r="I24" s="28">
        <f t="shared" si="9"/>
        <v>20380</v>
      </c>
      <c r="J24" s="28">
        <f t="shared" si="10"/>
        <v>87498</v>
      </c>
      <c r="K24" s="24"/>
      <c r="L24" s="28">
        <f t="shared" si="0"/>
        <v>71268</v>
      </c>
      <c r="M24" s="28">
        <f t="shared" si="1"/>
        <v>838815</v>
      </c>
      <c r="N24" s="28">
        <f t="shared" si="17"/>
        <v>5459922</v>
      </c>
      <c r="O24" s="24"/>
      <c r="P24" s="26">
        <v>53564</v>
      </c>
      <c r="Q24" s="28">
        <f t="shared" si="11"/>
        <v>789973</v>
      </c>
      <c r="R24" s="28">
        <f t="shared" si="12"/>
        <v>4901094</v>
      </c>
      <c r="S24" s="9"/>
      <c r="T24" s="28">
        <v>1959</v>
      </c>
      <c r="U24" s="28">
        <f t="shared" si="2"/>
        <v>25676</v>
      </c>
      <c r="V24" s="28">
        <f t="shared" si="13"/>
        <v>125266</v>
      </c>
      <c r="W24" s="9"/>
      <c r="X24" s="28">
        <f t="shared" si="14"/>
        <v>55523</v>
      </c>
      <c r="Y24" s="28">
        <f t="shared" si="15"/>
        <v>815649</v>
      </c>
      <c r="Z24" s="28">
        <f t="shared" si="16"/>
        <v>5026360</v>
      </c>
      <c r="AA24" s="9"/>
      <c r="AB24" s="28">
        <f t="shared" si="3"/>
        <v>-23166</v>
      </c>
      <c r="AC24" s="28">
        <f t="shared" si="4"/>
        <v>-2.761753187532412</v>
      </c>
      <c r="AD24" s="28">
        <f t="shared" si="5"/>
        <v>-433562</v>
      </c>
      <c r="AE24" s="28">
        <f t="shared" si="6"/>
        <v>-7.940809410830411</v>
      </c>
      <c r="AF24" s="21"/>
      <c r="AG24" s="21"/>
    </row>
    <row r="25" spans="2:33" s="19" customFormat="1" ht="27.75" customHeight="1">
      <c r="B25" s="23">
        <v>42199</v>
      </c>
      <c r="C25" s="24"/>
      <c r="D25" s="28">
        <v>54405</v>
      </c>
      <c r="E25" s="28">
        <f t="shared" si="7"/>
        <v>872840</v>
      </c>
      <c r="F25" s="28">
        <f t="shared" si="8"/>
        <v>5426829</v>
      </c>
      <c r="G25" s="24"/>
      <c r="H25" s="28">
        <v>1852</v>
      </c>
      <c r="I25" s="28">
        <f t="shared" si="9"/>
        <v>22232</v>
      </c>
      <c r="J25" s="28">
        <f t="shared" si="10"/>
        <v>89350</v>
      </c>
      <c r="K25" s="24"/>
      <c r="L25" s="28">
        <f t="shared" si="0"/>
        <v>56257</v>
      </c>
      <c r="M25" s="28">
        <f t="shared" si="1"/>
        <v>895072</v>
      </c>
      <c r="N25" s="28">
        <f t="shared" si="17"/>
        <v>5516179</v>
      </c>
      <c r="O25" s="24"/>
      <c r="P25" s="26">
        <v>60592</v>
      </c>
      <c r="Q25" s="28">
        <f t="shared" si="11"/>
        <v>850565</v>
      </c>
      <c r="R25" s="28">
        <f t="shared" si="12"/>
        <v>4961686</v>
      </c>
      <c r="S25" s="9"/>
      <c r="T25" s="28">
        <v>2164</v>
      </c>
      <c r="U25" s="28">
        <f t="shared" si="2"/>
        <v>27840</v>
      </c>
      <c r="V25" s="28">
        <f t="shared" si="13"/>
        <v>127430</v>
      </c>
      <c r="W25" s="9"/>
      <c r="X25" s="28">
        <f t="shared" si="14"/>
        <v>62756</v>
      </c>
      <c r="Y25" s="28">
        <f t="shared" si="15"/>
        <v>878405</v>
      </c>
      <c r="Z25" s="28">
        <f t="shared" si="16"/>
        <v>5089116</v>
      </c>
      <c r="AA25" s="9"/>
      <c r="AB25" s="28">
        <f t="shared" si="3"/>
        <v>-16667</v>
      </c>
      <c r="AC25" s="28">
        <f t="shared" si="4"/>
        <v>-1.8620848378677919</v>
      </c>
      <c r="AD25" s="28">
        <f t="shared" si="5"/>
        <v>-427063</v>
      </c>
      <c r="AE25" s="28">
        <f t="shared" si="6"/>
        <v>-7.742007646959969</v>
      </c>
      <c r="AF25" s="21"/>
      <c r="AG25" s="21"/>
    </row>
    <row r="26" spans="2:33" s="19" customFormat="1" ht="27.75" customHeight="1">
      <c r="B26" s="23">
        <v>42200</v>
      </c>
      <c r="C26" s="24"/>
      <c r="D26" s="28">
        <v>65020</v>
      </c>
      <c r="E26" s="28">
        <f t="shared" si="7"/>
        <v>937860</v>
      </c>
      <c r="F26" s="28">
        <f t="shared" si="8"/>
        <v>5491849</v>
      </c>
      <c r="G26" s="24"/>
      <c r="H26" s="28">
        <v>1872</v>
      </c>
      <c r="I26" s="28">
        <f t="shared" si="9"/>
        <v>24104</v>
      </c>
      <c r="J26" s="28">
        <f t="shared" si="10"/>
        <v>91222</v>
      </c>
      <c r="K26" s="24"/>
      <c r="L26" s="28">
        <f t="shared" si="0"/>
        <v>66892</v>
      </c>
      <c r="M26" s="28">
        <f t="shared" si="1"/>
        <v>961964</v>
      </c>
      <c r="N26" s="28">
        <f t="shared" si="17"/>
        <v>5583071</v>
      </c>
      <c r="O26" s="24"/>
      <c r="P26" s="26">
        <v>63260</v>
      </c>
      <c r="Q26" s="28">
        <f t="shared" si="11"/>
        <v>913825</v>
      </c>
      <c r="R26" s="28">
        <f t="shared" si="12"/>
        <v>5024946</v>
      </c>
      <c r="S26" s="9"/>
      <c r="T26" s="28">
        <v>2235</v>
      </c>
      <c r="U26" s="28">
        <f t="shared" si="2"/>
        <v>30075</v>
      </c>
      <c r="V26" s="28">
        <f t="shared" si="13"/>
        <v>129665</v>
      </c>
      <c r="W26" s="9"/>
      <c r="X26" s="28">
        <f t="shared" si="14"/>
        <v>65495</v>
      </c>
      <c r="Y26" s="28">
        <f t="shared" si="15"/>
        <v>943900</v>
      </c>
      <c r="Z26" s="28">
        <f t="shared" si="16"/>
        <v>5154611</v>
      </c>
      <c r="AA26" s="9"/>
      <c r="AB26" s="28">
        <f t="shared" si="3"/>
        <v>-18064</v>
      </c>
      <c r="AC26" s="28">
        <f t="shared" si="4"/>
        <v>-1.8778249497902209</v>
      </c>
      <c r="AD26" s="28">
        <f t="shared" si="5"/>
        <v>-428460</v>
      </c>
      <c r="AE26" s="28">
        <f t="shared" si="6"/>
        <v>-7.674271023957961</v>
      </c>
      <c r="AF26" s="21"/>
      <c r="AG26" s="20"/>
    </row>
    <row r="27" spans="2:33" s="19" customFormat="1" ht="27.75" customHeight="1">
      <c r="B27" s="23">
        <v>42201</v>
      </c>
      <c r="C27" s="24"/>
      <c r="D27" s="28">
        <v>63619</v>
      </c>
      <c r="E27" s="28">
        <f t="shared" si="7"/>
        <v>1001479</v>
      </c>
      <c r="F27" s="28">
        <f t="shared" si="8"/>
        <v>5555468</v>
      </c>
      <c r="G27" s="24"/>
      <c r="H27" s="28">
        <v>1474</v>
      </c>
      <c r="I27" s="28">
        <f t="shared" si="9"/>
        <v>25578</v>
      </c>
      <c r="J27" s="28">
        <f t="shared" si="10"/>
        <v>92696</v>
      </c>
      <c r="K27" s="24"/>
      <c r="L27" s="28">
        <f t="shared" si="0"/>
        <v>65093</v>
      </c>
      <c r="M27" s="28">
        <f t="shared" si="1"/>
        <v>1027057</v>
      </c>
      <c r="N27" s="28">
        <f t="shared" si="17"/>
        <v>5648164</v>
      </c>
      <c r="O27" s="24"/>
      <c r="P27" s="26">
        <v>59141</v>
      </c>
      <c r="Q27" s="28">
        <f t="shared" si="11"/>
        <v>972966</v>
      </c>
      <c r="R27" s="28">
        <f t="shared" si="12"/>
        <v>5084087</v>
      </c>
      <c r="S27" s="9"/>
      <c r="T27" s="28">
        <v>2848</v>
      </c>
      <c r="U27" s="28">
        <f t="shared" si="2"/>
        <v>32923</v>
      </c>
      <c r="V27" s="28">
        <f t="shared" si="13"/>
        <v>132513</v>
      </c>
      <c r="W27" s="9"/>
      <c r="X27" s="28">
        <f t="shared" si="14"/>
        <v>61989</v>
      </c>
      <c r="Y27" s="28">
        <f t="shared" si="15"/>
        <v>1005889</v>
      </c>
      <c r="Z27" s="28">
        <f t="shared" si="16"/>
        <v>5216600</v>
      </c>
      <c r="AA27" s="9"/>
      <c r="AB27" s="28">
        <f t="shared" si="3"/>
        <v>-21168</v>
      </c>
      <c r="AC27" s="28">
        <f t="shared" si="4"/>
        <v>-2.061034587174811</v>
      </c>
      <c r="AD27" s="28">
        <f t="shared" si="5"/>
        <v>-431564</v>
      </c>
      <c r="AE27" s="28">
        <f t="shared" si="6"/>
        <v>-7.640783801603495</v>
      </c>
      <c r="AF27" s="21"/>
      <c r="AG27" s="21"/>
    </row>
    <row r="28" spans="2:33" s="19" customFormat="1" ht="27.75" customHeight="1">
      <c r="B28" s="23">
        <v>42202</v>
      </c>
      <c r="C28" s="24"/>
      <c r="D28" s="28">
        <v>55868</v>
      </c>
      <c r="E28" s="28">
        <f t="shared" si="7"/>
        <v>1057347</v>
      </c>
      <c r="F28" s="28">
        <f t="shared" si="8"/>
        <v>5611336</v>
      </c>
      <c r="G28" s="24"/>
      <c r="H28" s="28">
        <v>2489</v>
      </c>
      <c r="I28" s="28">
        <f t="shared" si="9"/>
        <v>28067</v>
      </c>
      <c r="J28" s="28">
        <f t="shared" si="10"/>
        <v>95185</v>
      </c>
      <c r="K28" s="24"/>
      <c r="L28" s="28">
        <f t="shared" si="0"/>
        <v>58357</v>
      </c>
      <c r="M28" s="28">
        <f t="shared" si="1"/>
        <v>1085414</v>
      </c>
      <c r="N28" s="28">
        <f t="shared" si="17"/>
        <v>5706521</v>
      </c>
      <c r="O28" s="24"/>
      <c r="P28" s="26">
        <v>64848</v>
      </c>
      <c r="Q28" s="28">
        <f t="shared" si="11"/>
        <v>1037814</v>
      </c>
      <c r="R28" s="28">
        <f t="shared" si="12"/>
        <v>5148935</v>
      </c>
      <c r="S28" s="9"/>
      <c r="T28" s="28">
        <v>1834</v>
      </c>
      <c r="U28" s="28">
        <f t="shared" si="2"/>
        <v>34757</v>
      </c>
      <c r="V28" s="28">
        <f t="shared" si="13"/>
        <v>134347</v>
      </c>
      <c r="W28" s="9"/>
      <c r="X28" s="28">
        <f t="shared" si="14"/>
        <v>66682</v>
      </c>
      <c r="Y28" s="28">
        <f t="shared" si="15"/>
        <v>1072571</v>
      </c>
      <c r="Z28" s="28">
        <f t="shared" si="16"/>
        <v>5283282</v>
      </c>
      <c r="AA28" s="9"/>
      <c r="AB28" s="28">
        <f t="shared" si="3"/>
        <v>-12843</v>
      </c>
      <c r="AC28" s="28">
        <f t="shared" si="4"/>
        <v>-1.1832351526698568</v>
      </c>
      <c r="AD28" s="28">
        <f t="shared" si="5"/>
        <v>-423239</v>
      </c>
      <c r="AE28" s="28">
        <f t="shared" si="6"/>
        <v>-7.416760579694703</v>
      </c>
      <c r="AF28" s="21"/>
      <c r="AG28" s="21"/>
    </row>
    <row r="29" spans="2:33" s="19" customFormat="1" ht="27.75" customHeight="1">
      <c r="B29" s="23">
        <v>42203</v>
      </c>
      <c r="C29" s="24"/>
      <c r="D29" s="28">
        <v>64787</v>
      </c>
      <c r="E29" s="28">
        <f t="shared" si="7"/>
        <v>1122134</v>
      </c>
      <c r="F29" s="28">
        <f t="shared" si="8"/>
        <v>5676123</v>
      </c>
      <c r="G29" s="24"/>
      <c r="H29" s="28">
        <v>1939</v>
      </c>
      <c r="I29" s="28">
        <f t="shared" si="9"/>
        <v>30006</v>
      </c>
      <c r="J29" s="28">
        <f t="shared" si="10"/>
        <v>97124</v>
      </c>
      <c r="K29" s="24"/>
      <c r="L29" s="28">
        <f t="shared" si="0"/>
        <v>66726</v>
      </c>
      <c r="M29" s="28">
        <f t="shared" si="1"/>
        <v>1152140</v>
      </c>
      <c r="N29" s="28">
        <f t="shared" si="17"/>
        <v>5773247</v>
      </c>
      <c r="O29" s="24"/>
      <c r="P29" s="26">
        <v>78793</v>
      </c>
      <c r="Q29" s="28">
        <f t="shared" si="11"/>
        <v>1116607</v>
      </c>
      <c r="R29" s="28">
        <f t="shared" si="12"/>
        <v>5227728</v>
      </c>
      <c r="S29" s="9"/>
      <c r="T29" s="28">
        <v>2065</v>
      </c>
      <c r="U29" s="28">
        <f t="shared" si="2"/>
        <v>36822</v>
      </c>
      <c r="V29" s="28">
        <f t="shared" si="13"/>
        <v>136412</v>
      </c>
      <c r="W29" s="9"/>
      <c r="X29" s="28">
        <f t="shared" si="14"/>
        <v>80858</v>
      </c>
      <c r="Y29" s="28">
        <f t="shared" si="15"/>
        <v>1153429</v>
      </c>
      <c r="Z29" s="28">
        <f t="shared" si="16"/>
        <v>5364140</v>
      </c>
      <c r="AA29" s="9"/>
      <c r="AB29" s="28">
        <f t="shared" si="3"/>
        <v>1289</v>
      </c>
      <c r="AC29" s="28">
        <f t="shared" si="4"/>
        <v>0.11187876473345254</v>
      </c>
      <c r="AD29" s="28">
        <f t="shared" si="5"/>
        <v>-409107</v>
      </c>
      <c r="AE29" s="28">
        <f t="shared" si="6"/>
        <v>-7.0862549272532425</v>
      </c>
      <c r="AF29" s="21"/>
      <c r="AG29" s="21"/>
    </row>
    <row r="30" spans="2:33" s="19" customFormat="1" ht="27.75" customHeight="1">
      <c r="B30" s="23">
        <v>42204</v>
      </c>
      <c r="C30" s="24"/>
      <c r="D30" s="28">
        <v>81488</v>
      </c>
      <c r="E30" s="28">
        <f t="shared" si="7"/>
        <v>1203622</v>
      </c>
      <c r="F30" s="28">
        <f t="shared" si="8"/>
        <v>5757611</v>
      </c>
      <c r="G30" s="24"/>
      <c r="H30" s="28">
        <v>1787</v>
      </c>
      <c r="I30" s="28">
        <f t="shared" si="9"/>
        <v>31793</v>
      </c>
      <c r="J30" s="28">
        <f t="shared" si="10"/>
        <v>98911</v>
      </c>
      <c r="K30" s="24"/>
      <c r="L30" s="28">
        <f t="shared" si="0"/>
        <v>83275</v>
      </c>
      <c r="M30" s="28">
        <f t="shared" si="1"/>
        <v>1235415</v>
      </c>
      <c r="N30" s="28">
        <f t="shared" si="17"/>
        <v>5856522</v>
      </c>
      <c r="O30" s="24"/>
      <c r="P30" s="26">
        <v>72052</v>
      </c>
      <c r="Q30" s="28">
        <f t="shared" si="11"/>
        <v>1188659</v>
      </c>
      <c r="R30" s="28">
        <f t="shared" si="12"/>
        <v>5299780</v>
      </c>
      <c r="S30" s="9"/>
      <c r="T30" s="28">
        <v>1255</v>
      </c>
      <c r="U30" s="28">
        <f t="shared" si="2"/>
        <v>38077</v>
      </c>
      <c r="V30" s="28">
        <f t="shared" si="13"/>
        <v>137667</v>
      </c>
      <c r="W30" s="9"/>
      <c r="X30" s="28">
        <f t="shared" si="14"/>
        <v>73307</v>
      </c>
      <c r="Y30" s="28">
        <f t="shared" si="15"/>
        <v>1226736</v>
      </c>
      <c r="Z30" s="28">
        <f t="shared" si="16"/>
        <v>5437447</v>
      </c>
      <c r="AA30" s="9"/>
      <c r="AB30" s="28">
        <f t="shared" si="3"/>
        <v>-8679</v>
      </c>
      <c r="AC30" s="28">
        <f t="shared" si="4"/>
        <v>-0.7025169679824189</v>
      </c>
      <c r="AD30" s="28">
        <f t="shared" si="5"/>
        <v>-419075</v>
      </c>
      <c r="AE30" s="28">
        <f t="shared" si="6"/>
        <v>-7.155697528328246</v>
      </c>
      <c r="AF30" s="21"/>
      <c r="AG30" s="21"/>
    </row>
    <row r="31" spans="2:33" s="19" customFormat="1" ht="27.75" customHeight="1">
      <c r="B31" s="23">
        <v>42205</v>
      </c>
      <c r="C31" s="24"/>
      <c r="D31" s="28">
        <v>72466</v>
      </c>
      <c r="E31" s="28">
        <f t="shared" si="7"/>
        <v>1276088</v>
      </c>
      <c r="F31" s="28">
        <f t="shared" si="8"/>
        <v>5830077</v>
      </c>
      <c r="G31" s="24"/>
      <c r="H31" s="28">
        <v>1098</v>
      </c>
      <c r="I31" s="28">
        <f t="shared" si="9"/>
        <v>32891</v>
      </c>
      <c r="J31" s="28">
        <f t="shared" si="10"/>
        <v>100009</v>
      </c>
      <c r="K31" s="24"/>
      <c r="L31" s="28">
        <f t="shared" si="0"/>
        <v>73564</v>
      </c>
      <c r="M31" s="28">
        <f t="shared" si="1"/>
        <v>1308979</v>
      </c>
      <c r="N31" s="28">
        <f t="shared" si="17"/>
        <v>5930086</v>
      </c>
      <c r="O31" s="24"/>
      <c r="P31" s="26">
        <v>56089</v>
      </c>
      <c r="Q31" s="28">
        <f t="shared" si="11"/>
        <v>1244748</v>
      </c>
      <c r="R31" s="28">
        <f aca="true" t="shared" si="18" ref="R31:R42">IF(P31="","",(R30+P31))</f>
        <v>5355869</v>
      </c>
      <c r="S31" s="9"/>
      <c r="T31" s="28">
        <v>2072</v>
      </c>
      <c r="U31" s="28">
        <f t="shared" si="2"/>
        <v>40149</v>
      </c>
      <c r="V31" s="28">
        <f aca="true" t="shared" si="19" ref="V31:V41">IF(T31="","",(V30+T31))</f>
        <v>139739</v>
      </c>
      <c r="W31" s="9"/>
      <c r="X31" s="28">
        <f t="shared" si="14"/>
        <v>58161</v>
      </c>
      <c r="Y31" s="28">
        <f aca="true" t="shared" si="20" ref="Y31:Y42">IF(Q31="","",(U31+Q31))</f>
        <v>1284897</v>
      </c>
      <c r="Z31" s="28">
        <f aca="true" t="shared" si="21" ref="Z31:Z42">IF(R31="","",(V31+R31))</f>
        <v>5495608</v>
      </c>
      <c r="AA31" s="9"/>
      <c r="AB31" s="28">
        <f t="shared" si="3"/>
        <v>-24082</v>
      </c>
      <c r="AC31" s="28">
        <f t="shared" si="4"/>
        <v>-1.839754495679457</v>
      </c>
      <c r="AD31" s="28">
        <f t="shared" si="5"/>
        <v>-434478</v>
      </c>
      <c r="AE31" s="28">
        <f t="shared" si="6"/>
        <v>-7.32667283408706</v>
      </c>
      <c r="AF31" s="21"/>
      <c r="AG31" s="21"/>
    </row>
    <row r="32" spans="2:33" s="19" customFormat="1" ht="27.75" customHeight="1">
      <c r="B32" s="23">
        <v>42206</v>
      </c>
      <c r="C32" s="24"/>
      <c r="D32" s="28">
        <v>52322</v>
      </c>
      <c r="E32" s="28">
        <f t="shared" si="7"/>
        <v>1328410</v>
      </c>
      <c r="F32" s="28">
        <f t="shared" si="8"/>
        <v>5882399</v>
      </c>
      <c r="G32" s="24"/>
      <c r="H32" s="28">
        <v>1520</v>
      </c>
      <c r="I32" s="28">
        <f t="shared" si="9"/>
        <v>34411</v>
      </c>
      <c r="J32" s="28">
        <f t="shared" si="10"/>
        <v>101529</v>
      </c>
      <c r="K32" s="24"/>
      <c r="L32" s="28">
        <f t="shared" si="0"/>
        <v>53842</v>
      </c>
      <c r="M32" s="28">
        <f t="shared" si="1"/>
        <v>1362821</v>
      </c>
      <c r="N32" s="28">
        <f t="shared" si="17"/>
        <v>5983928</v>
      </c>
      <c r="O32" s="24"/>
      <c r="P32" s="26">
        <v>61899</v>
      </c>
      <c r="Q32" s="28">
        <f t="shared" si="11"/>
        <v>1306647</v>
      </c>
      <c r="R32" s="28">
        <f t="shared" si="18"/>
        <v>5417768</v>
      </c>
      <c r="S32" s="9"/>
      <c r="T32" s="28">
        <v>2285</v>
      </c>
      <c r="U32" s="28">
        <f t="shared" si="2"/>
        <v>42434</v>
      </c>
      <c r="V32" s="28">
        <f t="shared" si="19"/>
        <v>142024</v>
      </c>
      <c r="W32" s="9"/>
      <c r="X32" s="28">
        <f t="shared" si="14"/>
        <v>64184</v>
      </c>
      <c r="Y32" s="28">
        <f t="shared" si="20"/>
        <v>1349081</v>
      </c>
      <c r="Z32" s="28">
        <f t="shared" si="21"/>
        <v>5559792</v>
      </c>
      <c r="AA32" s="9"/>
      <c r="AB32" s="28">
        <f t="shared" si="3"/>
        <v>-13740</v>
      </c>
      <c r="AC32" s="28">
        <f t="shared" si="4"/>
        <v>-1.0082028380836514</v>
      </c>
      <c r="AD32" s="28">
        <f t="shared" si="5"/>
        <v>-424136</v>
      </c>
      <c r="AE32" s="28">
        <f t="shared" si="6"/>
        <v>-7.087919507052892</v>
      </c>
      <c r="AF32" s="21"/>
      <c r="AG32" s="21"/>
    </row>
    <row r="33" spans="2:33" s="19" customFormat="1" ht="27.75" customHeight="1">
      <c r="B33" s="23">
        <v>42207</v>
      </c>
      <c r="C33" s="24"/>
      <c r="D33" s="28">
        <v>65635</v>
      </c>
      <c r="E33" s="28">
        <f t="shared" si="7"/>
        <v>1394045</v>
      </c>
      <c r="F33" s="28">
        <f t="shared" si="8"/>
        <v>5948034</v>
      </c>
      <c r="G33" s="24"/>
      <c r="H33" s="28">
        <v>1916</v>
      </c>
      <c r="I33" s="28">
        <f t="shared" si="9"/>
        <v>36327</v>
      </c>
      <c r="J33" s="28">
        <f t="shared" si="10"/>
        <v>103445</v>
      </c>
      <c r="K33" s="24"/>
      <c r="L33" s="28">
        <f t="shared" si="0"/>
        <v>67551</v>
      </c>
      <c r="M33" s="28">
        <f t="shared" si="1"/>
        <v>1430372</v>
      </c>
      <c r="N33" s="28">
        <f t="shared" si="17"/>
        <v>6051479</v>
      </c>
      <c r="O33" s="24"/>
      <c r="P33" s="26">
        <v>64232</v>
      </c>
      <c r="Q33" s="28">
        <f t="shared" si="11"/>
        <v>1370879</v>
      </c>
      <c r="R33" s="28">
        <f t="shared" si="18"/>
        <v>5482000</v>
      </c>
      <c r="S33" s="9"/>
      <c r="T33" s="28">
        <v>1864</v>
      </c>
      <c r="U33" s="28">
        <f t="shared" si="2"/>
        <v>44298</v>
      </c>
      <c r="V33" s="28">
        <f t="shared" si="19"/>
        <v>143888</v>
      </c>
      <c r="W33" s="9"/>
      <c r="X33" s="28">
        <f t="shared" si="14"/>
        <v>66096</v>
      </c>
      <c r="Y33" s="28">
        <f t="shared" si="20"/>
        <v>1415177</v>
      </c>
      <c r="Z33" s="28">
        <f t="shared" si="21"/>
        <v>5625888</v>
      </c>
      <c r="AA33" s="9"/>
      <c r="AB33" s="28">
        <f t="shared" si="3"/>
        <v>-15195</v>
      </c>
      <c r="AC33" s="28">
        <f t="shared" si="4"/>
        <v>-1.0623110631360233</v>
      </c>
      <c r="AD33" s="28">
        <f t="shared" si="5"/>
        <v>-425591</v>
      </c>
      <c r="AE33" s="28">
        <f t="shared" si="6"/>
        <v>-7.032842714979264</v>
      </c>
      <c r="AF33" s="21"/>
      <c r="AG33" s="21"/>
    </row>
    <row r="34" spans="2:33" s="19" customFormat="1" ht="27.75" customHeight="1">
      <c r="B34" s="23">
        <v>42208</v>
      </c>
      <c r="C34" s="24"/>
      <c r="D34" s="28">
        <v>61012</v>
      </c>
      <c r="E34" s="28">
        <f t="shared" si="7"/>
        <v>1455057</v>
      </c>
      <c r="F34" s="28">
        <f t="shared" si="8"/>
        <v>6009046</v>
      </c>
      <c r="G34" s="24"/>
      <c r="H34" s="28">
        <v>1530</v>
      </c>
      <c r="I34" s="28">
        <f t="shared" si="9"/>
        <v>37857</v>
      </c>
      <c r="J34" s="28">
        <f t="shared" si="10"/>
        <v>104975</v>
      </c>
      <c r="K34" s="24"/>
      <c r="L34" s="28">
        <f t="shared" si="0"/>
        <v>62542</v>
      </c>
      <c r="M34" s="28">
        <f t="shared" si="1"/>
        <v>1492914</v>
      </c>
      <c r="N34" s="28">
        <f t="shared" si="17"/>
        <v>6114021</v>
      </c>
      <c r="O34" s="24"/>
      <c r="P34" s="26">
        <v>59217</v>
      </c>
      <c r="Q34" s="28">
        <f t="shared" si="11"/>
        <v>1430096</v>
      </c>
      <c r="R34" s="28">
        <f t="shared" si="18"/>
        <v>5541217</v>
      </c>
      <c r="S34" s="9"/>
      <c r="T34" s="28">
        <v>2799</v>
      </c>
      <c r="U34" s="28">
        <f t="shared" si="2"/>
        <v>47097</v>
      </c>
      <c r="V34" s="28">
        <f t="shared" si="19"/>
        <v>146687</v>
      </c>
      <c r="W34" s="9"/>
      <c r="X34" s="28">
        <f t="shared" si="14"/>
        <v>62016</v>
      </c>
      <c r="Y34" s="28">
        <f t="shared" si="20"/>
        <v>1477193</v>
      </c>
      <c r="Z34" s="28">
        <f t="shared" si="21"/>
        <v>5687904</v>
      </c>
      <c r="AA34" s="9"/>
      <c r="AB34" s="28">
        <f t="shared" si="3"/>
        <v>-15721</v>
      </c>
      <c r="AC34" s="28">
        <f t="shared" si="4"/>
        <v>-1.053041233453501</v>
      </c>
      <c r="AD34" s="28">
        <f t="shared" si="5"/>
        <v>-426117</v>
      </c>
      <c r="AE34" s="28">
        <f t="shared" si="6"/>
        <v>-6.969505011513699</v>
      </c>
      <c r="AF34" s="21"/>
      <c r="AG34" s="21"/>
    </row>
    <row r="35" spans="2:33" s="19" customFormat="1" ht="27.75" customHeight="1">
      <c r="B35" s="23">
        <v>42209</v>
      </c>
      <c r="C35" s="24"/>
      <c r="D35" s="28">
        <v>56674</v>
      </c>
      <c r="E35" s="28">
        <f t="shared" si="7"/>
        <v>1511731</v>
      </c>
      <c r="F35" s="28">
        <f t="shared" si="8"/>
        <v>6065720</v>
      </c>
      <c r="G35" s="24"/>
      <c r="H35" s="28">
        <v>2031</v>
      </c>
      <c r="I35" s="28">
        <f t="shared" si="9"/>
        <v>39888</v>
      </c>
      <c r="J35" s="28">
        <f t="shared" si="10"/>
        <v>107006</v>
      </c>
      <c r="K35" s="24"/>
      <c r="L35" s="28">
        <f t="shared" si="0"/>
        <v>58705</v>
      </c>
      <c r="M35" s="28">
        <f t="shared" si="1"/>
        <v>1551619</v>
      </c>
      <c r="N35" s="28">
        <f t="shared" si="17"/>
        <v>6172726</v>
      </c>
      <c r="O35" s="24"/>
      <c r="P35" s="26">
        <v>63062</v>
      </c>
      <c r="Q35" s="28">
        <f t="shared" si="11"/>
        <v>1493158</v>
      </c>
      <c r="R35" s="28">
        <f t="shared" si="18"/>
        <v>5604279</v>
      </c>
      <c r="S35" s="9"/>
      <c r="T35" s="28">
        <v>1997</v>
      </c>
      <c r="U35" s="28">
        <f t="shared" si="2"/>
        <v>49094</v>
      </c>
      <c r="V35" s="28">
        <f t="shared" si="19"/>
        <v>148684</v>
      </c>
      <c r="W35" s="9"/>
      <c r="X35" s="28">
        <f t="shared" si="14"/>
        <v>65059</v>
      </c>
      <c r="Y35" s="28">
        <f t="shared" si="20"/>
        <v>1542252</v>
      </c>
      <c r="Z35" s="28">
        <f t="shared" si="21"/>
        <v>5752963</v>
      </c>
      <c r="AA35" s="9"/>
      <c r="AB35" s="28">
        <f t="shared" si="3"/>
        <v>-9367</v>
      </c>
      <c r="AC35" s="28">
        <f t="shared" si="4"/>
        <v>-0.6036920145989447</v>
      </c>
      <c r="AD35" s="28">
        <f t="shared" si="5"/>
        <v>-419763</v>
      </c>
      <c r="AE35" s="28">
        <f t="shared" si="6"/>
        <v>-6.8002856436524155</v>
      </c>
      <c r="AF35" s="21"/>
      <c r="AG35" s="21"/>
    </row>
    <row r="36" spans="2:33" s="19" customFormat="1" ht="27.75" customHeight="1">
      <c r="B36" s="23">
        <v>42210</v>
      </c>
      <c r="C36" s="24"/>
      <c r="D36" s="28">
        <v>64780</v>
      </c>
      <c r="E36" s="28">
        <f t="shared" si="7"/>
        <v>1576511</v>
      </c>
      <c r="F36" s="28">
        <f t="shared" si="8"/>
        <v>6130500</v>
      </c>
      <c r="G36" s="24"/>
      <c r="H36" s="28">
        <v>2061</v>
      </c>
      <c r="I36" s="28">
        <f t="shared" si="9"/>
        <v>41949</v>
      </c>
      <c r="J36" s="28">
        <f t="shared" si="10"/>
        <v>109067</v>
      </c>
      <c r="K36" s="24"/>
      <c r="L36" s="28">
        <f t="shared" si="0"/>
        <v>66841</v>
      </c>
      <c r="M36" s="28">
        <f t="shared" si="1"/>
        <v>1618460</v>
      </c>
      <c r="N36" s="28">
        <f t="shared" si="17"/>
        <v>6239567</v>
      </c>
      <c r="O36" s="24"/>
      <c r="P36" s="26">
        <v>76881</v>
      </c>
      <c r="Q36" s="28">
        <f t="shared" si="11"/>
        <v>1570039</v>
      </c>
      <c r="R36" s="28">
        <f t="shared" si="18"/>
        <v>5681160</v>
      </c>
      <c r="S36" s="9"/>
      <c r="T36" s="28">
        <v>2073</v>
      </c>
      <c r="U36" s="28">
        <f t="shared" si="2"/>
        <v>51167</v>
      </c>
      <c r="V36" s="28">
        <f t="shared" si="19"/>
        <v>150757</v>
      </c>
      <c r="W36" s="9"/>
      <c r="X36" s="28">
        <f t="shared" si="14"/>
        <v>78954</v>
      </c>
      <c r="Y36" s="28">
        <f t="shared" si="20"/>
        <v>1621206</v>
      </c>
      <c r="Z36" s="28">
        <f t="shared" si="21"/>
        <v>5831917</v>
      </c>
      <c r="AA36" s="9"/>
      <c r="AB36" s="28">
        <f t="shared" si="3"/>
        <v>2746</v>
      </c>
      <c r="AC36" s="28">
        <f t="shared" si="4"/>
        <v>0.16966746166108523</v>
      </c>
      <c r="AD36" s="28">
        <f t="shared" si="5"/>
        <v>-407650</v>
      </c>
      <c r="AE36" s="28">
        <f t="shared" si="6"/>
        <v>-6.5333059169009635</v>
      </c>
      <c r="AF36" s="21"/>
      <c r="AG36" s="21"/>
    </row>
    <row r="37" spans="2:33" s="19" customFormat="1" ht="27.75" customHeight="1">
      <c r="B37" s="23">
        <v>42211</v>
      </c>
      <c r="C37" s="24"/>
      <c r="D37" s="28">
        <v>80440</v>
      </c>
      <c r="E37" s="28">
        <f t="shared" si="7"/>
        <v>1656951</v>
      </c>
      <c r="F37" s="28">
        <f t="shared" si="8"/>
        <v>6210940</v>
      </c>
      <c r="G37" s="24"/>
      <c r="H37" s="28">
        <v>1817</v>
      </c>
      <c r="I37" s="28">
        <f t="shared" si="9"/>
        <v>43766</v>
      </c>
      <c r="J37" s="28">
        <f t="shared" si="10"/>
        <v>110884</v>
      </c>
      <c r="K37" s="24"/>
      <c r="L37" s="28">
        <f t="shared" si="0"/>
        <v>82257</v>
      </c>
      <c r="M37" s="28">
        <f t="shared" si="1"/>
        <v>1700717</v>
      </c>
      <c r="N37" s="28">
        <f t="shared" si="17"/>
        <v>6321824</v>
      </c>
      <c r="O37" s="24"/>
      <c r="P37" s="26">
        <v>70783</v>
      </c>
      <c r="Q37" s="28">
        <f t="shared" si="11"/>
        <v>1640822</v>
      </c>
      <c r="R37" s="28">
        <f t="shared" si="18"/>
        <v>5751943</v>
      </c>
      <c r="S37" s="9"/>
      <c r="T37" s="28">
        <v>1240</v>
      </c>
      <c r="U37" s="28">
        <f t="shared" si="2"/>
        <v>52407</v>
      </c>
      <c r="V37" s="28">
        <f t="shared" si="19"/>
        <v>151997</v>
      </c>
      <c r="W37" s="9"/>
      <c r="X37" s="28">
        <f t="shared" si="14"/>
        <v>72023</v>
      </c>
      <c r="Y37" s="28">
        <f t="shared" si="20"/>
        <v>1693229</v>
      </c>
      <c r="Z37" s="28">
        <f t="shared" si="21"/>
        <v>5903940</v>
      </c>
      <c r="AA37" s="9"/>
      <c r="AB37" s="28">
        <f t="shared" si="3"/>
        <v>-7488</v>
      </c>
      <c r="AC37" s="28">
        <f t="shared" si="4"/>
        <v>-0.4402848916074808</v>
      </c>
      <c r="AD37" s="28">
        <f t="shared" si="5"/>
        <v>-417884</v>
      </c>
      <c r="AE37" s="28">
        <f t="shared" si="6"/>
        <v>-6.610180859195068</v>
      </c>
      <c r="AF37" s="21"/>
      <c r="AG37" s="21"/>
    </row>
    <row r="38" spans="2:33" s="19" customFormat="1" ht="27.75" customHeight="1">
      <c r="B38" s="23">
        <v>42212</v>
      </c>
      <c r="C38" s="24"/>
      <c r="D38" s="28">
        <v>70244</v>
      </c>
      <c r="E38" s="28">
        <f t="shared" si="7"/>
        <v>1727195</v>
      </c>
      <c r="F38" s="28">
        <f t="shared" si="8"/>
        <v>6281184</v>
      </c>
      <c r="G38" s="24"/>
      <c r="H38" s="28">
        <v>1281</v>
      </c>
      <c r="I38" s="28">
        <f t="shared" si="9"/>
        <v>45047</v>
      </c>
      <c r="J38" s="28">
        <f t="shared" si="10"/>
        <v>112165</v>
      </c>
      <c r="K38" s="24"/>
      <c r="L38" s="28">
        <f t="shared" si="0"/>
        <v>71525</v>
      </c>
      <c r="M38" s="28">
        <f t="shared" si="1"/>
        <v>1772242</v>
      </c>
      <c r="N38" s="28">
        <f t="shared" si="17"/>
        <v>6393349</v>
      </c>
      <c r="O38" s="24"/>
      <c r="P38" s="26">
        <v>54664</v>
      </c>
      <c r="Q38" s="28">
        <f t="shared" si="11"/>
        <v>1695486</v>
      </c>
      <c r="R38" s="28">
        <f t="shared" si="18"/>
        <v>5806607</v>
      </c>
      <c r="S38" s="9"/>
      <c r="T38" s="28">
        <v>2170</v>
      </c>
      <c r="U38" s="28">
        <f t="shared" si="2"/>
        <v>54577</v>
      </c>
      <c r="V38" s="28">
        <f t="shared" si="19"/>
        <v>154167</v>
      </c>
      <c r="W38" s="9"/>
      <c r="X38" s="28">
        <f t="shared" si="14"/>
        <v>56834</v>
      </c>
      <c r="Y38" s="28">
        <f t="shared" si="20"/>
        <v>1750063</v>
      </c>
      <c r="Z38" s="28">
        <f t="shared" si="21"/>
        <v>5960774</v>
      </c>
      <c r="AA38" s="9"/>
      <c r="AB38" s="28">
        <f t="shared" si="3"/>
        <v>-22179</v>
      </c>
      <c r="AC38" s="28">
        <f t="shared" si="4"/>
        <v>-1.251465657624636</v>
      </c>
      <c r="AD38" s="28">
        <f t="shared" si="5"/>
        <v>-432575</v>
      </c>
      <c r="AE38" s="28">
        <f t="shared" si="6"/>
        <v>-6.766015745425441</v>
      </c>
      <c r="AF38" s="21"/>
      <c r="AG38" s="21"/>
    </row>
    <row r="39" spans="2:33" s="19" customFormat="1" ht="27.75" customHeight="1">
      <c r="B39" s="23">
        <v>42213</v>
      </c>
      <c r="C39" s="24"/>
      <c r="D39" s="28">
        <v>52255</v>
      </c>
      <c r="E39" s="28">
        <f t="shared" si="7"/>
        <v>1779450</v>
      </c>
      <c r="F39" s="28">
        <f t="shared" si="8"/>
        <v>6333439</v>
      </c>
      <c r="G39" s="24"/>
      <c r="H39" s="28">
        <v>1681</v>
      </c>
      <c r="I39" s="28">
        <f t="shared" si="9"/>
        <v>46728</v>
      </c>
      <c r="J39" s="28">
        <f t="shared" si="10"/>
        <v>113846</v>
      </c>
      <c r="K39" s="24"/>
      <c r="L39" s="28">
        <f t="shared" si="0"/>
        <v>53936</v>
      </c>
      <c r="M39" s="28">
        <f t="shared" si="1"/>
        <v>1826178</v>
      </c>
      <c r="N39" s="28">
        <f t="shared" si="17"/>
        <v>6447285</v>
      </c>
      <c r="O39" s="24"/>
      <c r="P39" s="26">
        <v>63489</v>
      </c>
      <c r="Q39" s="28">
        <f t="shared" si="11"/>
        <v>1758975</v>
      </c>
      <c r="R39" s="28">
        <f t="shared" si="18"/>
        <v>5870096</v>
      </c>
      <c r="S39" s="9"/>
      <c r="T39" s="28">
        <v>2239</v>
      </c>
      <c r="U39" s="28">
        <f t="shared" si="2"/>
        <v>56816</v>
      </c>
      <c r="V39" s="28">
        <f t="shared" si="19"/>
        <v>156406</v>
      </c>
      <c r="W39" s="9"/>
      <c r="X39" s="28">
        <f t="shared" si="14"/>
        <v>65728</v>
      </c>
      <c r="Y39" s="28">
        <f t="shared" si="20"/>
        <v>1815791</v>
      </c>
      <c r="Z39" s="28">
        <f t="shared" si="21"/>
        <v>6026502</v>
      </c>
      <c r="AA39" s="9"/>
      <c r="AB39" s="28">
        <f t="shared" si="3"/>
        <v>-10387</v>
      </c>
      <c r="AC39" s="28">
        <f t="shared" si="4"/>
        <v>-0.5687835468393552</v>
      </c>
      <c r="AD39" s="28">
        <f t="shared" si="5"/>
        <v>-420783</v>
      </c>
      <c r="AE39" s="28">
        <f t="shared" si="6"/>
        <v>-6.526514649189543</v>
      </c>
      <c r="AF39" s="21"/>
      <c r="AG39" s="21"/>
    </row>
    <row r="40" spans="2:33" s="19" customFormat="1" ht="27.75" customHeight="1">
      <c r="B40" s="23">
        <v>42214</v>
      </c>
      <c r="C40" s="24"/>
      <c r="D40" s="28">
        <v>63587</v>
      </c>
      <c r="E40" s="28">
        <f t="shared" si="7"/>
        <v>1843037</v>
      </c>
      <c r="F40" s="28">
        <f t="shared" si="8"/>
        <v>6397026</v>
      </c>
      <c r="G40" s="24"/>
      <c r="H40" s="28">
        <v>1712</v>
      </c>
      <c r="I40" s="28">
        <f t="shared" si="9"/>
        <v>48440</v>
      </c>
      <c r="J40" s="28">
        <f t="shared" si="10"/>
        <v>115558</v>
      </c>
      <c r="K40" s="24"/>
      <c r="L40" s="28">
        <f t="shared" si="0"/>
        <v>65299</v>
      </c>
      <c r="M40" s="28">
        <f t="shared" si="1"/>
        <v>1891477</v>
      </c>
      <c r="N40" s="28">
        <f t="shared" si="17"/>
        <v>6512584</v>
      </c>
      <c r="O40" s="24"/>
      <c r="P40" s="26">
        <v>66358</v>
      </c>
      <c r="Q40" s="28">
        <f t="shared" si="11"/>
        <v>1825333</v>
      </c>
      <c r="R40" s="28">
        <f t="shared" si="18"/>
        <v>5936454</v>
      </c>
      <c r="S40" s="9"/>
      <c r="T40" s="28">
        <v>1502</v>
      </c>
      <c r="U40" s="28">
        <f t="shared" si="2"/>
        <v>58318</v>
      </c>
      <c r="V40" s="28">
        <f t="shared" si="19"/>
        <v>157908</v>
      </c>
      <c r="W40" s="9"/>
      <c r="X40" s="28">
        <f t="shared" si="14"/>
        <v>67860</v>
      </c>
      <c r="Y40" s="28">
        <f t="shared" si="20"/>
        <v>1883651</v>
      </c>
      <c r="Z40" s="28">
        <f t="shared" si="21"/>
        <v>6094362</v>
      </c>
      <c r="AA40" s="9"/>
      <c r="AB40" s="28">
        <f t="shared" si="3"/>
        <v>-7826</v>
      </c>
      <c r="AC40" s="28">
        <f t="shared" si="4"/>
        <v>-0.4137507355363031</v>
      </c>
      <c r="AD40" s="28">
        <f t="shared" si="5"/>
        <v>-418222</v>
      </c>
      <c r="AE40" s="28">
        <f t="shared" si="6"/>
        <v>-6.421752103312602</v>
      </c>
      <c r="AF40" s="21"/>
      <c r="AG40" s="21"/>
    </row>
    <row r="41" spans="2:33" s="19" customFormat="1" ht="27.75" customHeight="1">
      <c r="B41" s="23">
        <v>42215</v>
      </c>
      <c r="C41" s="24"/>
      <c r="D41" s="28">
        <v>67526</v>
      </c>
      <c r="E41" s="28">
        <f t="shared" si="7"/>
        <v>1910563</v>
      </c>
      <c r="F41" s="28">
        <f t="shared" si="8"/>
        <v>6464552</v>
      </c>
      <c r="G41" s="24"/>
      <c r="H41" s="28">
        <v>1367</v>
      </c>
      <c r="I41" s="28">
        <f t="shared" si="9"/>
        <v>49807</v>
      </c>
      <c r="J41" s="28">
        <f t="shared" si="10"/>
        <v>116925</v>
      </c>
      <c r="K41" s="24"/>
      <c r="L41" s="28">
        <f t="shared" si="0"/>
        <v>68893</v>
      </c>
      <c r="M41" s="28">
        <f t="shared" si="1"/>
        <v>1960370</v>
      </c>
      <c r="N41" s="28">
        <f t="shared" si="17"/>
        <v>6581477</v>
      </c>
      <c r="O41" s="24"/>
      <c r="P41" s="26">
        <v>60213</v>
      </c>
      <c r="Q41" s="28">
        <f t="shared" si="11"/>
        <v>1885546</v>
      </c>
      <c r="R41" s="28">
        <f t="shared" si="18"/>
        <v>5996667</v>
      </c>
      <c r="S41" s="9"/>
      <c r="T41" s="28">
        <v>2231</v>
      </c>
      <c r="U41" s="28">
        <f t="shared" si="2"/>
        <v>60549</v>
      </c>
      <c r="V41" s="28">
        <f t="shared" si="19"/>
        <v>160139</v>
      </c>
      <c r="W41" s="9"/>
      <c r="X41" s="28">
        <f t="shared" si="14"/>
        <v>62444</v>
      </c>
      <c r="Y41" s="28">
        <f t="shared" si="20"/>
        <v>1946095</v>
      </c>
      <c r="Z41" s="28">
        <f t="shared" si="21"/>
        <v>6156806</v>
      </c>
      <c r="AA41" s="9"/>
      <c r="AB41" s="28">
        <f t="shared" si="3"/>
        <v>-14275</v>
      </c>
      <c r="AC41" s="28">
        <f t="shared" si="4"/>
        <v>-0.7281788641940042</v>
      </c>
      <c r="AD41" s="28">
        <f t="shared" si="5"/>
        <v>-424671</v>
      </c>
      <c r="AE41" s="28">
        <f t="shared" si="6"/>
        <v>-6.452518180949353</v>
      </c>
      <c r="AF41" s="21"/>
      <c r="AG41" s="21"/>
    </row>
    <row r="42" spans="2:33" s="19" customFormat="1" ht="27.75" customHeight="1">
      <c r="B42" s="23">
        <v>42216</v>
      </c>
      <c r="C42" s="24"/>
      <c r="D42" s="28">
        <v>61396</v>
      </c>
      <c r="E42" s="28">
        <f t="shared" si="7"/>
        <v>1971959</v>
      </c>
      <c r="F42" s="28">
        <f t="shared" si="8"/>
        <v>6525948</v>
      </c>
      <c r="G42" s="24"/>
      <c r="H42" s="28">
        <v>2032</v>
      </c>
      <c r="I42" s="28">
        <f t="shared" si="9"/>
        <v>51839</v>
      </c>
      <c r="J42" s="28">
        <f t="shared" si="10"/>
        <v>118957</v>
      </c>
      <c r="K42" s="24"/>
      <c r="L42" s="28">
        <f t="shared" si="0"/>
        <v>63428</v>
      </c>
      <c r="M42" s="28">
        <f t="shared" si="1"/>
        <v>2023798</v>
      </c>
      <c r="N42" s="28">
        <f t="shared" si="17"/>
        <v>6644905</v>
      </c>
      <c r="O42" s="24"/>
      <c r="P42" s="26">
        <v>62225</v>
      </c>
      <c r="Q42" s="28">
        <f t="shared" si="11"/>
        <v>1947771</v>
      </c>
      <c r="R42" s="28">
        <f t="shared" si="18"/>
        <v>6058892</v>
      </c>
      <c r="S42" s="9"/>
      <c r="T42" s="28">
        <v>1731</v>
      </c>
      <c r="U42" s="28">
        <f>IF(T42="","",(U40+T42))</f>
        <v>60049</v>
      </c>
      <c r="V42" s="28">
        <f>IF(T42="","",(V40+T42))</f>
        <v>159639</v>
      </c>
      <c r="W42" s="9"/>
      <c r="X42" s="28">
        <f t="shared" si="14"/>
        <v>63956</v>
      </c>
      <c r="Y42" s="28">
        <f t="shared" si="20"/>
        <v>2007820</v>
      </c>
      <c r="Z42" s="28">
        <f t="shared" si="21"/>
        <v>6218531</v>
      </c>
      <c r="AA42" s="9"/>
      <c r="AB42" s="28">
        <f t="shared" si="3"/>
        <v>-15978</v>
      </c>
      <c r="AC42" s="28">
        <f t="shared" si="4"/>
        <v>-0.7895056720087676</v>
      </c>
      <c r="AD42" s="28">
        <f t="shared" si="5"/>
        <v>-426374</v>
      </c>
      <c r="AE42" s="28">
        <f t="shared" si="6"/>
        <v>-6.416555240443618</v>
      </c>
      <c r="AF42" s="21"/>
      <c r="AG42" s="21"/>
    </row>
    <row r="43" spans="2:33" s="19" customFormat="1" ht="39.75" customHeight="1">
      <c r="B43" s="50" t="s">
        <v>1</v>
      </c>
      <c r="C43" s="20"/>
      <c r="D43" s="52" t="s">
        <v>24</v>
      </c>
      <c r="E43" s="52"/>
      <c r="F43" s="53">
        <f>F42</f>
        <v>6525948</v>
      </c>
      <c r="G43" s="20"/>
      <c r="H43" s="52" t="s">
        <v>24</v>
      </c>
      <c r="I43" s="52"/>
      <c r="J43" s="53">
        <f>J42</f>
        <v>118957</v>
      </c>
      <c r="K43" s="20"/>
      <c r="L43" s="52" t="s">
        <v>24</v>
      </c>
      <c r="M43" s="52"/>
      <c r="N43" s="53">
        <f>N42</f>
        <v>6644905</v>
      </c>
      <c r="O43" s="20"/>
      <c r="P43" s="52" t="s">
        <v>25</v>
      </c>
      <c r="Q43" s="52"/>
      <c r="R43" s="53">
        <f>SUM(P12:P42)+P8</f>
        <v>6058892</v>
      </c>
      <c r="S43" s="21"/>
      <c r="T43" s="52" t="s">
        <v>25</v>
      </c>
      <c r="U43" s="52"/>
      <c r="V43" s="53">
        <f>SUM(T12:T42)+T8</f>
        <v>161870</v>
      </c>
      <c r="W43" s="21"/>
      <c r="X43" s="52" t="s">
        <v>25</v>
      </c>
      <c r="Y43" s="52"/>
      <c r="Z43" s="53">
        <f>SUM(X12:X42)+X8</f>
        <v>6220762</v>
      </c>
      <c r="AA43" s="21"/>
      <c r="AB43" s="54" t="s">
        <v>2</v>
      </c>
      <c r="AC43" s="54"/>
      <c r="AD43" s="54"/>
      <c r="AE43" s="54"/>
      <c r="AF43" s="21"/>
      <c r="AG43" s="21"/>
    </row>
    <row r="44" spans="2:33" s="19" customFormat="1" ht="49.5" customHeight="1">
      <c r="B44" s="51"/>
      <c r="C44" s="21"/>
      <c r="D44" s="53">
        <f>SUM(D12:D42)</f>
        <v>1971959</v>
      </c>
      <c r="E44" s="53"/>
      <c r="F44" s="53"/>
      <c r="G44" s="21"/>
      <c r="H44" s="53">
        <f>SUM(H12:H42)</f>
        <v>51839</v>
      </c>
      <c r="I44" s="53"/>
      <c r="J44" s="53"/>
      <c r="K44" s="21"/>
      <c r="L44" s="53">
        <f>SUM(L12:L42)</f>
        <v>2023798</v>
      </c>
      <c r="M44" s="53"/>
      <c r="N44" s="53"/>
      <c r="O44" s="21"/>
      <c r="P44" s="53">
        <f>SUM(P12:P42)</f>
        <v>1947771</v>
      </c>
      <c r="Q44" s="53"/>
      <c r="R44" s="53"/>
      <c r="S44" s="21"/>
      <c r="T44" s="53">
        <f>SUM(T12:T42)</f>
        <v>62280</v>
      </c>
      <c r="U44" s="53"/>
      <c r="V44" s="53"/>
      <c r="W44" s="21"/>
      <c r="X44" s="53">
        <f>SUM(X12:X42)</f>
        <v>2010051</v>
      </c>
      <c r="Y44" s="53"/>
      <c r="Z44" s="53"/>
      <c r="AA44" s="21"/>
      <c r="AB44" s="54"/>
      <c r="AC44" s="54"/>
      <c r="AD44" s="54"/>
      <c r="AE44" s="54"/>
      <c r="AF44" s="21"/>
      <c r="AG44" s="21"/>
    </row>
    <row r="45" ht="15" customHeight="1">
      <c r="D45" s="22"/>
    </row>
    <row r="51" ht="15" customHeight="1">
      <c r="L51" s="25"/>
    </row>
  </sheetData>
  <sheetProtection/>
  <mergeCells count="64">
    <mergeCell ref="H6:J6"/>
    <mergeCell ref="H7:J7"/>
    <mergeCell ref="T6:V6"/>
    <mergeCell ref="Z43:Z44"/>
    <mergeCell ref="X44:Y44"/>
    <mergeCell ref="N43:N44"/>
    <mergeCell ref="L44:M44"/>
    <mergeCell ref="T43:U43"/>
    <mergeCell ref="P8:R8"/>
    <mergeCell ref="X6:Z6"/>
    <mergeCell ref="AB10:AC10"/>
    <mergeCell ref="AD10:AE10"/>
    <mergeCell ref="AB5:AE8"/>
    <mergeCell ref="T10:T11"/>
    <mergeCell ref="U10:U11"/>
    <mergeCell ref="H43:I43"/>
    <mergeCell ref="J43:J44"/>
    <mergeCell ref="H44:I44"/>
    <mergeCell ref="L43:M43"/>
    <mergeCell ref="V43:V44"/>
    <mergeCell ref="AB43:AE44"/>
    <mergeCell ref="R43:R44"/>
    <mergeCell ref="P44:Q44"/>
    <mergeCell ref="T44:U44"/>
    <mergeCell ref="X43:Y43"/>
    <mergeCell ref="D44:E44"/>
    <mergeCell ref="P43:Q43"/>
    <mergeCell ref="B43:B44"/>
    <mergeCell ref="T8:V8"/>
    <mergeCell ref="H10:H11"/>
    <mergeCell ref="I10:I11"/>
    <mergeCell ref="J10:J11"/>
    <mergeCell ref="L10:L11"/>
    <mergeCell ref="M10:M11"/>
    <mergeCell ref="F10:F11"/>
    <mergeCell ref="D43:E43"/>
    <mergeCell ref="F43:F44"/>
    <mergeCell ref="X7:Z7"/>
    <mergeCell ref="X8:Z8"/>
    <mergeCell ref="X10:X11"/>
    <mergeCell ref="Z10:Z11"/>
    <mergeCell ref="Y10:Y11"/>
    <mergeCell ref="L8:N8"/>
    <mergeCell ref="V10:V11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</mergeCells>
  <conditionalFormatting sqref="AB12:AE42">
    <cfRule type="cellIs" priority="4" dxfId="9" operator="lessThan" stopIfTrue="1">
      <formula>0</formula>
    </cfRule>
    <cfRule type="cellIs" priority="5" dxfId="9" operator="lessThan" stopIfTrue="1">
      <formula>0</formula>
    </cfRule>
    <cfRule type="cellIs" priority="7" dxfId="10" operator="lessThan" stopIfTrue="1">
      <formula>0</formula>
    </cfRule>
  </conditionalFormatting>
  <conditionalFormatting sqref="P12:P17">
    <cfRule type="expression" priority="6" dxfId="11" stopIfTrue="1">
      <formula>$C$10&gt;0</formula>
    </cfRule>
  </conditionalFormatting>
  <conditionalFormatting sqref="T12:V42">
    <cfRule type="cellIs" priority="2" dxfId="12" operator="equal" stopIfTrue="1">
      <formula>0</formula>
    </cfRule>
    <cfRule type="cellIs" priority="3" dxfId="12" operator="lessThan" stopIfTrue="1">
      <formula>0</formula>
    </cfRule>
  </conditionalFormatting>
  <conditionalFormatting sqref="H12:J42">
    <cfRule type="cellIs" priority="1" dxfId="12" operator="equal" stopIfTrue="1">
      <formula>0</formula>
    </cfRule>
  </conditionalFormatting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landscape" paperSize="9" scale="44" r:id="rId2"/>
  <ignoredErrors>
    <ignoredError sqref="X13" formula="1"/>
    <ignoredError sqref="Q43" formulaRange="1"/>
    <ignoredError sqref="Y13:Z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2015-07-06T05:50:51Z</cp:lastPrinted>
  <dcterms:created xsi:type="dcterms:W3CDTF">2003-10-20T07:27:17Z</dcterms:created>
  <dcterms:modified xsi:type="dcterms:W3CDTF">2015-08-03T08:16:05Z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eea31a18-a023-45e1-8150-6cc400d366b0</vt:lpwstr>
  </property>
</Properties>
</file>