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480" windowHeight="6840" activeTab="0"/>
  </bookViews>
  <sheets>
    <sheet name="2014-2015 Yılı Haziran Ayı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Haziran Ayı'!$A$1:$AE$43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<sst xmlns="http://schemas.openxmlformats.org/spreadsheetml/2006/main" count="50" uniqueCount="26">
  <si>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</si>
  <si>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</si>
  <si>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</si>
  <si>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</si>
  <si>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</si>
  <si>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</si>
  <si>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</si>
  <si>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</si>
  <si>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</si>
  <si>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</si>
  <si>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</si>
  <si>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</si>
  <si>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</si>
  <si>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</si>
  <si>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</si>
  <si>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</si>
  <si>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</si>
  <si>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</si>
  <si>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</si>
  <si>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</si>
  <si>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</si>
  <si>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</si>
  <si>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Oransal  (%)</t>
  </si>
  <si>
    <t>Oransal          (%)</t>
  </si>
  <si>
    <t>2014 YILI HAZİRAN</t>
  </si>
  <si>
    <t>2015 YILI HAZİRAN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</si>
</sst>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 quotePrefix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9.5" customHeight="1"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5"/>
    </row>
    <row r="5" spans="2:31" ht="33" customHeight="1">
      <c r="B5" s="6"/>
      <c r="D5" s="59" t="s">
        <v>15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7"/>
      <c r="P5" s="62" t="s">
        <v>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4" t="s">
        <v>20</v>
      </c>
      <c r="AC5" s="45"/>
      <c r="AD5" s="45"/>
      <c r="AE5" s="46"/>
    </row>
    <row r="6" spans="2:31" ht="30" customHeight="1">
      <c r="B6" s="8"/>
      <c r="C6" s="27"/>
      <c r="D6" s="30" t="s">
        <v>17</v>
      </c>
      <c r="E6" s="31"/>
      <c r="F6" s="32"/>
      <c r="G6" s="1"/>
      <c r="H6" s="30" t="s">
        <v>18</v>
      </c>
      <c r="I6" s="31"/>
      <c r="J6" s="32"/>
      <c r="K6" s="1"/>
      <c r="L6" s="30" t="s">
        <v>11</v>
      </c>
      <c r="M6" s="31"/>
      <c r="N6" s="32"/>
      <c r="O6" s="1"/>
      <c r="P6" s="30" t="s">
        <v>17</v>
      </c>
      <c r="Q6" s="31"/>
      <c r="R6" s="32"/>
      <c r="S6" s="1"/>
      <c r="T6" s="30" t="s">
        <v>18</v>
      </c>
      <c r="U6" s="31"/>
      <c r="V6" s="32"/>
      <c r="W6" s="1"/>
      <c r="X6" s="30" t="s">
        <v>11</v>
      </c>
      <c r="Y6" s="31"/>
      <c r="Z6" s="32"/>
      <c r="AB6" s="47"/>
      <c r="AC6" s="48"/>
      <c r="AD6" s="48"/>
      <c r="AE6" s="49"/>
    </row>
    <row r="7" spans="2:31" ht="24.75" customHeight="1">
      <c r="B7" s="8"/>
      <c r="C7" s="9"/>
      <c r="D7" s="33" t="s">
        <v>12</v>
      </c>
      <c r="E7" s="34"/>
      <c r="F7" s="35"/>
      <c r="G7" s="27"/>
      <c r="H7" s="33" t="s">
        <v>12</v>
      </c>
      <c r="I7" s="34"/>
      <c r="J7" s="35"/>
      <c r="K7" s="27"/>
      <c r="L7" s="33" t="s">
        <v>12</v>
      </c>
      <c r="M7" s="34"/>
      <c r="N7" s="35"/>
      <c r="O7" s="27"/>
      <c r="P7" s="33" t="s">
        <v>12</v>
      </c>
      <c r="Q7" s="34"/>
      <c r="R7" s="35"/>
      <c r="S7" s="27"/>
      <c r="T7" s="33" t="s">
        <v>12</v>
      </c>
      <c r="U7" s="34"/>
      <c r="V7" s="35"/>
      <c r="W7" s="27"/>
      <c r="X7" s="33" t="s">
        <v>12</v>
      </c>
      <c r="Y7" s="34"/>
      <c r="Z7" s="35"/>
      <c r="AB7" s="47"/>
      <c r="AC7" s="48"/>
      <c r="AD7" s="48"/>
      <c r="AE7" s="49"/>
    </row>
    <row r="8" spans="2:31" ht="24.75" customHeight="1">
      <c r="B8" s="10"/>
      <c r="C8" s="11"/>
      <c r="D8" s="58">
        <v>2825514</v>
      </c>
      <c r="E8" s="39"/>
      <c r="F8" s="40"/>
      <c r="G8" s="12"/>
      <c r="H8" s="38">
        <v>38909</v>
      </c>
      <c r="I8" s="39"/>
      <c r="J8" s="40"/>
      <c r="K8" s="12"/>
      <c r="L8" s="38">
        <f>H8+D8</f>
        <v>2864423</v>
      </c>
      <c r="M8" s="39"/>
      <c r="N8" s="40"/>
      <c r="O8" s="12"/>
      <c r="P8" s="38">
        <v>2525392</v>
      </c>
      <c r="Q8" s="39"/>
      <c r="R8" s="40"/>
      <c r="S8" s="12"/>
      <c r="T8" s="38">
        <v>61255</v>
      </c>
      <c r="U8" s="39"/>
      <c r="V8" s="40"/>
      <c r="W8" s="12"/>
      <c r="X8" s="38">
        <f>T8+P8</f>
        <v>2586647</v>
      </c>
      <c r="Y8" s="39"/>
      <c r="Z8" s="40"/>
      <c r="AA8" s="13"/>
      <c r="AB8" s="50"/>
      <c r="AC8" s="51"/>
      <c r="AD8" s="51"/>
      <c r="AE8" s="52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5" t="s">
        <v>7</v>
      </c>
      <c r="C10" s="15"/>
      <c r="D10" s="53" t="s">
        <v>9</v>
      </c>
      <c r="E10" s="54" t="s">
        <v>5</v>
      </c>
      <c r="F10" s="54" t="s">
        <v>13</v>
      </c>
      <c r="G10" s="15"/>
      <c r="H10" s="53" t="s">
        <v>9</v>
      </c>
      <c r="I10" s="54" t="s">
        <v>5</v>
      </c>
      <c r="J10" s="54" t="s">
        <v>6</v>
      </c>
      <c r="K10" s="15"/>
      <c r="L10" s="53" t="s">
        <v>9</v>
      </c>
      <c r="M10" s="54" t="s">
        <v>5</v>
      </c>
      <c r="N10" s="54" t="s">
        <v>14</v>
      </c>
      <c r="O10" s="15"/>
      <c r="P10" s="53" t="s">
        <v>9</v>
      </c>
      <c r="Q10" s="54" t="s">
        <v>5</v>
      </c>
      <c r="R10" s="54" t="s">
        <v>21</v>
      </c>
      <c r="S10" s="16"/>
      <c r="T10" s="53" t="s">
        <v>9</v>
      </c>
      <c r="U10" s="54" t="s">
        <v>5</v>
      </c>
      <c r="V10" s="54" t="s">
        <v>6</v>
      </c>
      <c r="W10" s="16"/>
      <c r="X10" s="53" t="s">
        <v>9</v>
      </c>
      <c r="Y10" s="54" t="s">
        <v>5</v>
      </c>
      <c r="Z10" s="54" t="s">
        <v>16</v>
      </c>
      <c r="AA10" s="16"/>
      <c r="AB10" s="41" t="s">
        <v>3</v>
      </c>
      <c r="AC10" s="42"/>
      <c r="AD10" s="41" t="s">
        <v>4</v>
      </c>
      <c r="AE10" s="43"/>
      <c r="AF10" s="16"/>
      <c r="AG10" s="16"/>
    </row>
    <row r="11" spans="2:33" s="14" customFormat="1" ht="30" customHeight="1">
      <c r="B11" s="66"/>
      <c r="C11" s="15"/>
      <c r="D11" s="53"/>
      <c r="E11" s="54"/>
      <c r="F11" s="54"/>
      <c r="G11" s="15"/>
      <c r="H11" s="53"/>
      <c r="I11" s="54"/>
      <c r="J11" s="54"/>
      <c r="K11" s="15"/>
      <c r="L11" s="53"/>
      <c r="M11" s="54"/>
      <c r="N11" s="54"/>
      <c r="O11" s="15"/>
      <c r="P11" s="53"/>
      <c r="Q11" s="54"/>
      <c r="R11" s="54"/>
      <c r="S11" s="16"/>
      <c r="T11" s="53"/>
      <c r="U11" s="54"/>
      <c r="V11" s="54"/>
      <c r="W11" s="16"/>
      <c r="X11" s="53"/>
      <c r="Y11" s="54"/>
      <c r="Z11" s="54"/>
      <c r="AA11" s="16"/>
      <c r="AB11" s="17" t="s">
        <v>0</v>
      </c>
      <c r="AC11" s="18" t="s">
        <v>22</v>
      </c>
      <c r="AD11" s="17" t="s">
        <v>0</v>
      </c>
      <c r="AE11" s="18" t="s">
        <v>23</v>
      </c>
      <c r="AF11" s="16"/>
      <c r="AG11" s="16"/>
    </row>
    <row r="12" spans="1:33" s="19" customFormat="1" ht="27.75" customHeight="1">
      <c r="A12" s="19">
        <v>16</v>
      </c>
      <c r="B12" s="23">
        <v>42156</v>
      </c>
      <c r="C12" s="24"/>
      <c r="D12" s="28">
        <v>64854</v>
      </c>
      <c r="E12" s="28">
        <f>D12</f>
        <v>64854</v>
      </c>
      <c r="F12" s="28">
        <f>E12+D8</f>
        <v>2890368</v>
      </c>
      <c r="G12" s="24"/>
      <c r="H12" s="28">
        <v>1162</v>
      </c>
      <c r="I12" s="28">
        <f>H12</f>
        <v>1162</v>
      </c>
      <c r="J12" s="28">
        <f>I12+H8</f>
        <v>40071</v>
      </c>
      <c r="K12" s="24"/>
      <c r="L12" s="28">
        <f>H12+D12</f>
        <v>66016</v>
      </c>
      <c r="M12" s="28">
        <f>I12+E12</f>
        <v>66016</v>
      </c>
      <c r="N12" s="28">
        <f>J12+F12</f>
        <v>2930439</v>
      </c>
      <c r="O12" s="24"/>
      <c r="P12" s="26">
        <v>41843</v>
      </c>
      <c r="Q12" s="28">
        <f>P12</f>
        <v>41843</v>
      </c>
      <c r="R12" s="28">
        <f>Q12+P8</f>
        <v>2567235</v>
      </c>
      <c r="S12" s="9"/>
      <c r="T12" s="28">
        <v>864</v>
      </c>
      <c r="U12" s="28">
        <f>T12</f>
        <v>864</v>
      </c>
      <c r="V12" s="28">
        <f>U12+T8</f>
        <v>62119</v>
      </c>
      <c r="W12" s="9"/>
      <c r="X12" s="28">
        <f>T12+P12</f>
        <v>42707</v>
      </c>
      <c r="Y12" s="28">
        <f>U12+Q12</f>
        <v>42707</v>
      </c>
      <c r="Z12" s="28">
        <f>X8+X12</f>
        <v>2629354</v>
      </c>
      <c r="AA12" s="9"/>
      <c r="AB12" s="28">
        <f>IF(Y12="","",(Y12-M12))</f>
        <v>-23309</v>
      </c>
      <c r="AC12" s="28">
        <f>IF(Y12="","",((AB12/M12)*100))</f>
        <v>-35.30810712554533</v>
      </c>
      <c r="AD12" s="28">
        <f>IF(Z12="","",(Z12-N12))</f>
        <v>-301085</v>
      </c>
      <c r="AE12" s="28">
        <f>AD12/N12*100</f>
        <v>-10.27439915998934</v>
      </c>
      <c r="AF12" s="21"/>
      <c r="AG12" s="21"/>
    </row>
    <row r="13" spans="2:33" s="19" customFormat="1" ht="27.75" customHeight="1">
      <c r="B13" s="23">
        <v>42157</v>
      </c>
      <c r="C13" s="24"/>
      <c r="D13" s="28">
        <v>44420</v>
      </c>
      <c r="E13" s="28">
        <f>E12+D13</f>
        <v>109274</v>
      </c>
      <c r="F13" s="28">
        <f>F12+D13</f>
        <v>2934788</v>
      </c>
      <c r="G13" s="24"/>
      <c r="H13" s="28">
        <v>1197</v>
      </c>
      <c r="I13" s="28">
        <f>I12+H13</f>
        <v>2359</v>
      </c>
      <c r="J13" s="28">
        <f>J12+H13</f>
        <v>41268</v>
      </c>
      <c r="K13" s="24"/>
      <c r="L13" s="28">
        <f aca="true" t="shared" si="0" ref="L13:L41">H13+D13</f>
        <v>45617</v>
      </c>
      <c r="M13" s="28">
        <f aca="true" t="shared" si="1" ref="M13:M41">I13+E13</f>
        <v>111633</v>
      </c>
      <c r="N13" s="28">
        <f>J13+F13</f>
        <v>2976056</v>
      </c>
      <c r="O13" s="24"/>
      <c r="P13" s="26">
        <v>47476</v>
      </c>
      <c r="Q13" s="28">
        <f>IF(P13="","",(Q12+P13))</f>
        <v>89319</v>
      </c>
      <c r="R13" s="28">
        <f>IF(P13="","",(R12+P13))</f>
        <v>2614711</v>
      </c>
      <c r="S13" s="9"/>
      <c r="T13" s="28">
        <v>1476</v>
      </c>
      <c r="U13" s="28">
        <f aca="true" t="shared" si="2" ref="U13:U41">IF(T13="","",(U12+T13))</f>
        <v>2340</v>
      </c>
      <c r="V13" s="28">
        <f>IF(T13="","",(V12+T13))</f>
        <v>63595</v>
      </c>
      <c r="W13" s="9"/>
      <c r="X13" s="28">
        <f>IF(P13=0," ",(T13+P13))</f>
        <v>48952</v>
      </c>
      <c r="Y13" s="28">
        <f>IF(Q13="","",(U13+Q13))</f>
        <v>91659</v>
      </c>
      <c r="Z13" s="28">
        <f>IF(R13="","",(V13+R13))</f>
        <v>2678306</v>
      </c>
      <c r="AA13" s="9"/>
      <c r="AB13" s="28">
        <f aca="true" t="shared" si="3" ref="AB13:AB41">IF(Y13="","",(Y13-M13))</f>
        <v>-19974</v>
      </c>
      <c r="AC13" s="28">
        <f aca="true" t="shared" si="4" ref="AC13:AC41">IF(Y13="","",((AB13/M13)*100))</f>
        <v>-17.892558652011502</v>
      </c>
      <c r="AD13" s="28">
        <f aca="true" t="shared" si="5" ref="AD13:AD41">IF(Z13="","",(Z13-N13))</f>
        <v>-297750</v>
      </c>
      <c r="AE13" s="28">
        <f aca="true" t="shared" si="6" ref="AE13:AE41">IF(AD13="","",((AD13/N13)*100))</f>
        <v>-10.004852059235445</v>
      </c>
      <c r="AF13" s="21"/>
      <c r="AG13" s="21"/>
    </row>
    <row r="14" spans="2:33" s="19" customFormat="1" ht="27.75" customHeight="1">
      <c r="B14" s="23">
        <v>42158</v>
      </c>
      <c r="C14" s="24"/>
      <c r="D14" s="28">
        <v>54158</v>
      </c>
      <c r="E14" s="28">
        <f aca="true" t="shared" si="7" ref="E14:E41">E13+D14</f>
        <v>163432</v>
      </c>
      <c r="F14" s="28">
        <f aca="true" t="shared" si="8" ref="F14:F41">F13+D14</f>
        <v>2988946</v>
      </c>
      <c r="G14" s="24"/>
      <c r="H14" s="28">
        <v>743</v>
      </c>
      <c r="I14" s="28">
        <f aca="true" t="shared" si="9" ref="I14:I41">I13+H14</f>
        <v>3102</v>
      </c>
      <c r="J14" s="28">
        <f aca="true" t="shared" si="10" ref="J14:J41">J13+H14</f>
        <v>42011</v>
      </c>
      <c r="K14" s="24"/>
      <c r="L14" s="28">
        <f t="shared" si="0"/>
        <v>54901</v>
      </c>
      <c r="M14" s="28">
        <f t="shared" si="1"/>
        <v>166534</v>
      </c>
      <c r="N14" s="28">
        <f>J14+F14</f>
        <v>3030957</v>
      </c>
      <c r="O14" s="24"/>
      <c r="P14" s="26">
        <v>50343</v>
      </c>
      <c r="Q14" s="28">
        <f aca="true" t="shared" si="11" ref="Q14:Q41">IF(P14="","",(Q13+P14))</f>
        <v>139662</v>
      </c>
      <c r="R14" s="28">
        <f aca="true" t="shared" si="12" ref="R14:R30">IF(P14="","",(R13+P14))</f>
        <v>2665054</v>
      </c>
      <c r="S14" s="9"/>
      <c r="T14" s="28">
        <v>978</v>
      </c>
      <c r="U14" s="28">
        <f t="shared" si="2"/>
        <v>3318</v>
      </c>
      <c r="V14" s="28">
        <f aca="true" t="shared" si="13" ref="V14:V30">IF(T14="","",(V13+T14))</f>
        <v>64573</v>
      </c>
      <c r="W14" s="9"/>
      <c r="X14" s="28">
        <f aca="true" t="shared" si="14" ref="X14:X41">IF(P14=0," ",(T14+P14))</f>
        <v>51321</v>
      </c>
      <c r="Y14" s="28">
        <f aca="true" t="shared" si="15" ref="Y14:Y30">IF(Q14="","",(U14+Q14))</f>
        <v>142980</v>
      </c>
      <c r="Z14" s="28">
        <f aca="true" t="shared" si="16" ref="Z14:Z30">IF(R14="","",(V14+R14))</f>
        <v>2729627</v>
      </c>
      <c r="AA14" s="9"/>
      <c r="AB14" s="28">
        <f t="shared" si="3"/>
        <v>-23554</v>
      </c>
      <c r="AC14" s="28">
        <f t="shared" si="4"/>
        <v>-14.14365835204823</v>
      </c>
      <c r="AD14" s="28">
        <f t="shared" si="5"/>
        <v>-301330</v>
      </c>
      <c r="AE14" s="28">
        <f t="shared" si="6"/>
        <v>-9.941744472125471</v>
      </c>
      <c r="AF14" s="21"/>
      <c r="AG14" s="21"/>
    </row>
    <row r="15" spans="2:33" s="19" customFormat="1" ht="27.75" customHeight="1">
      <c r="B15" s="23">
        <v>42159</v>
      </c>
      <c r="C15" s="24"/>
      <c r="D15" s="28">
        <v>49078</v>
      </c>
      <c r="E15" s="28">
        <f t="shared" si="7"/>
        <v>212510</v>
      </c>
      <c r="F15" s="28">
        <f t="shared" si="8"/>
        <v>3038024</v>
      </c>
      <c r="G15" s="24"/>
      <c r="H15" s="28">
        <v>196</v>
      </c>
      <c r="I15" s="28">
        <f t="shared" si="9"/>
        <v>3298</v>
      </c>
      <c r="J15" s="28">
        <f t="shared" si="10"/>
        <v>42207</v>
      </c>
      <c r="K15" s="24"/>
      <c r="L15" s="28">
        <f t="shared" si="0"/>
        <v>49274</v>
      </c>
      <c r="M15" s="28">
        <f t="shared" si="1"/>
        <v>215808</v>
      </c>
      <c r="N15" s="28">
        <f>J15+F15</f>
        <v>3080231</v>
      </c>
      <c r="O15" s="24"/>
      <c r="P15" s="26">
        <v>46634</v>
      </c>
      <c r="Q15" s="28">
        <f t="shared" si="11"/>
        <v>186296</v>
      </c>
      <c r="R15" s="28">
        <f t="shared" si="12"/>
        <v>2711688</v>
      </c>
      <c r="S15" s="9"/>
      <c r="T15" s="28">
        <v>1304</v>
      </c>
      <c r="U15" s="28">
        <f t="shared" si="2"/>
        <v>4622</v>
      </c>
      <c r="V15" s="28">
        <f t="shared" si="13"/>
        <v>65877</v>
      </c>
      <c r="W15" s="9"/>
      <c r="X15" s="28">
        <f t="shared" si="14"/>
        <v>47938</v>
      </c>
      <c r="Y15" s="28">
        <f t="shared" si="15"/>
        <v>190918</v>
      </c>
      <c r="Z15" s="28">
        <f t="shared" si="16"/>
        <v>2777565</v>
      </c>
      <c r="AA15" s="9"/>
      <c r="AB15" s="28">
        <f>IF(Y15="","",(Y15-M15))</f>
        <v>-24890</v>
      </c>
      <c r="AC15" s="28">
        <f t="shared" si="4"/>
        <v>-11.533400059311981</v>
      </c>
      <c r="AD15" s="28">
        <f t="shared" si="5"/>
        <v>-302666</v>
      </c>
      <c r="AE15" s="28">
        <f t="shared" si="6"/>
        <v>-9.826081225726252</v>
      </c>
      <c r="AF15" s="21"/>
      <c r="AG15" s="21"/>
    </row>
    <row r="16" spans="2:33" s="19" customFormat="1" ht="27.75" customHeight="1">
      <c r="B16" s="23">
        <v>42160</v>
      </c>
      <c r="C16" s="24"/>
      <c r="D16" s="28">
        <v>46787</v>
      </c>
      <c r="E16" s="28">
        <f t="shared" si="7"/>
        <v>259297</v>
      </c>
      <c r="F16" s="28">
        <f t="shared" si="8"/>
        <v>3084811</v>
      </c>
      <c r="G16" s="24"/>
      <c r="H16" s="28">
        <v>962</v>
      </c>
      <c r="I16" s="28">
        <f t="shared" si="9"/>
        <v>4260</v>
      </c>
      <c r="J16" s="28">
        <f t="shared" si="10"/>
        <v>43169</v>
      </c>
      <c r="K16" s="24"/>
      <c r="L16" s="28">
        <f t="shared" si="0"/>
        <v>47749</v>
      </c>
      <c r="M16" s="28">
        <f t="shared" si="1"/>
        <v>263557</v>
      </c>
      <c r="N16" s="28">
        <f>J16+F16</f>
        <v>3127980</v>
      </c>
      <c r="O16" s="24"/>
      <c r="P16" s="26">
        <v>50536</v>
      </c>
      <c r="Q16" s="28">
        <f t="shared" si="11"/>
        <v>236832</v>
      </c>
      <c r="R16" s="28">
        <f t="shared" si="12"/>
        <v>2762224</v>
      </c>
      <c r="S16" s="9"/>
      <c r="T16" s="28">
        <v>1620</v>
      </c>
      <c r="U16" s="28">
        <f t="shared" si="2"/>
        <v>6242</v>
      </c>
      <c r="V16" s="28">
        <f t="shared" si="13"/>
        <v>67497</v>
      </c>
      <c r="W16" s="9"/>
      <c r="X16" s="28">
        <f t="shared" si="14"/>
        <v>52156</v>
      </c>
      <c r="Y16" s="28">
        <f t="shared" si="15"/>
        <v>243074</v>
      </c>
      <c r="Z16" s="28">
        <f t="shared" si="16"/>
        <v>2829721</v>
      </c>
      <c r="AA16" s="9"/>
      <c r="AB16" s="28">
        <f t="shared" si="3"/>
        <v>-20483</v>
      </c>
      <c r="AC16" s="28">
        <f t="shared" si="4"/>
        <v>-7.7717533588559595</v>
      </c>
      <c r="AD16" s="28">
        <f t="shared" si="5"/>
        <v>-298259</v>
      </c>
      <c r="AE16" s="28">
        <f t="shared" si="6"/>
        <v>-9.535195237821213</v>
      </c>
      <c r="AF16" s="21"/>
      <c r="AG16" s="20"/>
    </row>
    <row r="17" spans="2:33" s="19" customFormat="1" ht="27.75" customHeight="1">
      <c r="B17" s="23">
        <v>42161</v>
      </c>
      <c r="C17" s="24"/>
      <c r="D17" s="28">
        <v>57409</v>
      </c>
      <c r="E17" s="28">
        <f t="shared" si="7"/>
        <v>316706</v>
      </c>
      <c r="F17" s="28">
        <f t="shared" si="8"/>
        <v>3142220</v>
      </c>
      <c r="G17" s="24"/>
      <c r="H17" s="28">
        <v>800</v>
      </c>
      <c r="I17" s="28">
        <f t="shared" si="9"/>
        <v>5060</v>
      </c>
      <c r="J17" s="28">
        <f t="shared" si="10"/>
        <v>43969</v>
      </c>
      <c r="K17" s="24"/>
      <c r="L17" s="28">
        <f t="shared" si="0"/>
        <v>58209</v>
      </c>
      <c r="M17" s="28">
        <f t="shared" si="1"/>
        <v>321766</v>
      </c>
      <c r="N17" s="28">
        <f aca="true" t="shared" si="17" ref="N17:N41">J17+F17</f>
        <v>3186189</v>
      </c>
      <c r="O17" s="24"/>
      <c r="P17" s="26">
        <v>65210</v>
      </c>
      <c r="Q17" s="28">
        <f t="shared" si="11"/>
        <v>302042</v>
      </c>
      <c r="R17" s="28">
        <f t="shared" si="12"/>
        <v>2827434</v>
      </c>
      <c r="S17" s="9"/>
      <c r="T17" s="28">
        <v>1526</v>
      </c>
      <c r="U17" s="28">
        <f t="shared" si="2"/>
        <v>7768</v>
      </c>
      <c r="V17" s="28">
        <f t="shared" si="13"/>
        <v>69023</v>
      </c>
      <c r="W17" s="9"/>
      <c r="X17" s="28">
        <f t="shared" si="14"/>
        <v>66736</v>
      </c>
      <c r="Y17" s="28">
        <f t="shared" si="15"/>
        <v>309810</v>
      </c>
      <c r="Z17" s="28">
        <f t="shared" si="16"/>
        <v>2896457</v>
      </c>
      <c r="AA17" s="9"/>
      <c r="AB17" s="28">
        <f t="shared" si="3"/>
        <v>-11956</v>
      </c>
      <c r="AC17" s="28">
        <f t="shared" si="4"/>
        <v>-3.7157437392390746</v>
      </c>
      <c r="AD17" s="28">
        <f t="shared" si="5"/>
        <v>-289732</v>
      </c>
      <c r="AE17" s="28">
        <f t="shared" si="6"/>
        <v>-9.093371422724767</v>
      </c>
      <c r="AF17" s="21"/>
      <c r="AG17" s="20"/>
    </row>
    <row r="18" spans="2:33" s="19" customFormat="1" ht="27.75" customHeight="1">
      <c r="B18" s="23">
        <v>42162</v>
      </c>
      <c r="C18" s="24"/>
      <c r="D18" s="28">
        <v>75939</v>
      </c>
      <c r="E18" s="28">
        <f t="shared" si="7"/>
        <v>392645</v>
      </c>
      <c r="F18" s="28">
        <f t="shared" si="8"/>
        <v>3218159</v>
      </c>
      <c r="G18" s="24"/>
      <c r="H18" s="28">
        <v>2028</v>
      </c>
      <c r="I18" s="28">
        <f t="shared" si="9"/>
        <v>7088</v>
      </c>
      <c r="J18" s="28">
        <f t="shared" si="10"/>
        <v>45997</v>
      </c>
      <c r="K18" s="24"/>
      <c r="L18" s="28">
        <f t="shared" si="0"/>
        <v>77967</v>
      </c>
      <c r="M18" s="28">
        <f t="shared" si="1"/>
        <v>399733</v>
      </c>
      <c r="N18" s="28">
        <f t="shared" si="17"/>
        <v>3264156</v>
      </c>
      <c r="O18" s="24"/>
      <c r="P18" s="26">
        <v>59684</v>
      </c>
      <c r="Q18" s="28">
        <f t="shared" si="11"/>
        <v>361726</v>
      </c>
      <c r="R18" s="28">
        <f t="shared" si="12"/>
        <v>2887118</v>
      </c>
      <c r="S18" s="9"/>
      <c r="T18" s="28">
        <v>906</v>
      </c>
      <c r="U18" s="28">
        <f t="shared" si="2"/>
        <v>8674</v>
      </c>
      <c r="V18" s="28">
        <f t="shared" si="13"/>
        <v>69929</v>
      </c>
      <c r="W18" s="9"/>
      <c r="X18" s="28">
        <f t="shared" si="14"/>
        <v>60590</v>
      </c>
      <c r="Y18" s="28">
        <f t="shared" si="15"/>
        <v>370400</v>
      </c>
      <c r="Z18" s="28">
        <f t="shared" si="16"/>
        <v>2957047</v>
      </c>
      <c r="AA18" s="9"/>
      <c r="AB18" s="28">
        <f t="shared" si="3"/>
        <v>-29333</v>
      </c>
      <c r="AC18" s="28">
        <f t="shared" si="4"/>
        <v>-7.338148213932801</v>
      </c>
      <c r="AD18" s="28">
        <f t="shared" si="5"/>
        <v>-307109</v>
      </c>
      <c r="AE18" s="28">
        <f t="shared" si="6"/>
        <v>-9.408527043437875</v>
      </c>
      <c r="AF18" s="21"/>
      <c r="AG18" s="21"/>
    </row>
    <row r="19" spans="2:33" s="19" customFormat="1" ht="27.75" customHeight="1">
      <c r="B19" s="23">
        <v>42163</v>
      </c>
      <c r="C19" s="24"/>
      <c r="D19" s="28">
        <v>68949</v>
      </c>
      <c r="E19" s="28">
        <f t="shared" si="7"/>
        <v>461594</v>
      </c>
      <c r="F19" s="28">
        <f t="shared" si="8"/>
        <v>3287108</v>
      </c>
      <c r="G19" s="24"/>
      <c r="H19" s="28">
        <v>611</v>
      </c>
      <c r="I19" s="28">
        <f t="shared" si="9"/>
        <v>7699</v>
      </c>
      <c r="J19" s="28">
        <f t="shared" si="10"/>
        <v>46608</v>
      </c>
      <c r="K19" s="24"/>
      <c r="L19" s="28">
        <f t="shared" si="0"/>
        <v>69560</v>
      </c>
      <c r="M19" s="28">
        <f t="shared" si="1"/>
        <v>469293</v>
      </c>
      <c r="N19" s="28">
        <f t="shared" si="17"/>
        <v>3333716</v>
      </c>
      <c r="O19" s="24"/>
      <c r="P19" s="26">
        <v>41187</v>
      </c>
      <c r="Q19" s="28">
        <f t="shared" si="11"/>
        <v>402913</v>
      </c>
      <c r="R19" s="28">
        <f t="shared" si="12"/>
        <v>2928305</v>
      </c>
      <c r="S19" s="9"/>
      <c r="T19" s="28">
        <v>1125</v>
      </c>
      <c r="U19" s="28">
        <f t="shared" si="2"/>
        <v>9799</v>
      </c>
      <c r="V19" s="28">
        <f t="shared" si="13"/>
        <v>71054</v>
      </c>
      <c r="W19" s="9"/>
      <c r="X19" s="28">
        <f t="shared" si="14"/>
        <v>42312</v>
      </c>
      <c r="Y19" s="28">
        <f t="shared" si="15"/>
        <v>412712</v>
      </c>
      <c r="Z19" s="28">
        <f t="shared" si="16"/>
        <v>2999359</v>
      </c>
      <c r="AA19" s="9"/>
      <c r="AB19" s="28">
        <f t="shared" si="3"/>
        <v>-56581</v>
      </c>
      <c r="AC19" s="28">
        <f t="shared" si="4"/>
        <v>-12.05664691354868</v>
      </c>
      <c r="AD19" s="28">
        <f t="shared" si="5"/>
        <v>-334357</v>
      </c>
      <c r="AE19" s="28">
        <f t="shared" si="6"/>
        <v>-10.029558606671953</v>
      </c>
      <c r="AF19" s="21"/>
      <c r="AG19" s="21"/>
    </row>
    <row r="20" spans="2:33" s="19" customFormat="1" ht="27.75" customHeight="1">
      <c r="B20" s="23">
        <v>42164</v>
      </c>
      <c r="C20" s="24"/>
      <c r="D20" s="28">
        <v>47424</v>
      </c>
      <c r="E20" s="28">
        <f t="shared" si="7"/>
        <v>509018</v>
      </c>
      <c r="F20" s="28">
        <f t="shared" si="8"/>
        <v>3334532</v>
      </c>
      <c r="G20" s="24"/>
      <c r="H20" s="28">
        <v>1523</v>
      </c>
      <c r="I20" s="28">
        <f t="shared" si="9"/>
        <v>9222</v>
      </c>
      <c r="J20" s="28">
        <f t="shared" si="10"/>
        <v>48131</v>
      </c>
      <c r="K20" s="24"/>
      <c r="L20" s="28">
        <f t="shared" si="0"/>
        <v>48947</v>
      </c>
      <c r="M20" s="28">
        <f t="shared" si="1"/>
        <v>518240</v>
      </c>
      <c r="N20" s="28">
        <f t="shared" si="17"/>
        <v>3382663</v>
      </c>
      <c r="O20" s="24"/>
      <c r="P20" s="26">
        <v>46847</v>
      </c>
      <c r="Q20" s="28">
        <f t="shared" si="11"/>
        <v>449760</v>
      </c>
      <c r="R20" s="28">
        <f t="shared" si="12"/>
        <v>2975152</v>
      </c>
      <c r="S20" s="9"/>
      <c r="T20" s="28">
        <v>1370</v>
      </c>
      <c r="U20" s="28">
        <f t="shared" si="2"/>
        <v>11169</v>
      </c>
      <c r="V20" s="28">
        <f t="shared" si="13"/>
        <v>72424</v>
      </c>
      <c r="W20" s="9"/>
      <c r="X20" s="28">
        <f t="shared" si="14"/>
        <v>48217</v>
      </c>
      <c r="Y20" s="28">
        <f t="shared" si="15"/>
        <v>460929</v>
      </c>
      <c r="Z20" s="28">
        <f t="shared" si="16"/>
        <v>3047576</v>
      </c>
      <c r="AA20" s="9"/>
      <c r="AB20" s="28">
        <f t="shared" si="3"/>
        <v>-57311</v>
      </c>
      <c r="AC20" s="28">
        <f t="shared" si="4"/>
        <v>-11.058775856745909</v>
      </c>
      <c r="AD20" s="28">
        <f t="shared" si="5"/>
        <v>-335087</v>
      </c>
      <c r="AE20" s="28">
        <f t="shared" si="6"/>
        <v>-9.906011920194238</v>
      </c>
      <c r="AF20" s="21"/>
      <c r="AG20" s="21"/>
    </row>
    <row r="21" spans="2:33" s="19" customFormat="1" ht="27.75" customHeight="1">
      <c r="B21" s="23">
        <v>42165</v>
      </c>
      <c r="C21" s="24"/>
      <c r="D21" s="28">
        <v>56227</v>
      </c>
      <c r="E21" s="28">
        <f t="shared" si="7"/>
        <v>565245</v>
      </c>
      <c r="F21" s="28">
        <f t="shared" si="8"/>
        <v>3390759</v>
      </c>
      <c r="G21" s="24"/>
      <c r="H21" s="28">
        <v>677</v>
      </c>
      <c r="I21" s="28">
        <f t="shared" si="9"/>
        <v>9899</v>
      </c>
      <c r="J21" s="28">
        <f t="shared" si="10"/>
        <v>48808</v>
      </c>
      <c r="K21" s="24"/>
      <c r="L21" s="28">
        <f t="shared" si="0"/>
        <v>56904</v>
      </c>
      <c r="M21" s="28">
        <f t="shared" si="1"/>
        <v>575144</v>
      </c>
      <c r="N21" s="28">
        <f t="shared" si="17"/>
        <v>3439567</v>
      </c>
      <c r="O21" s="24"/>
      <c r="P21" s="26">
        <v>49570</v>
      </c>
      <c r="Q21" s="28">
        <f t="shared" si="11"/>
        <v>499330</v>
      </c>
      <c r="R21" s="28">
        <f t="shared" si="12"/>
        <v>3024722</v>
      </c>
      <c r="S21" s="9"/>
      <c r="T21" s="28">
        <v>899</v>
      </c>
      <c r="U21" s="28">
        <f t="shared" si="2"/>
        <v>12068</v>
      </c>
      <c r="V21" s="28">
        <f t="shared" si="13"/>
        <v>73323</v>
      </c>
      <c r="W21" s="9"/>
      <c r="X21" s="28">
        <f t="shared" si="14"/>
        <v>50469</v>
      </c>
      <c r="Y21" s="28">
        <f t="shared" si="15"/>
        <v>511398</v>
      </c>
      <c r="Z21" s="28">
        <f t="shared" si="16"/>
        <v>3098045</v>
      </c>
      <c r="AA21" s="9"/>
      <c r="AB21" s="28">
        <f t="shared" si="3"/>
        <v>-63746</v>
      </c>
      <c r="AC21" s="28">
        <f t="shared" si="4"/>
        <v>-11.083485179363777</v>
      </c>
      <c r="AD21" s="28">
        <f t="shared" si="5"/>
        <v>-341522</v>
      </c>
      <c r="AE21" s="28">
        <f t="shared" si="6"/>
        <v>-9.929214927344052</v>
      </c>
      <c r="AF21" s="21"/>
      <c r="AG21" s="21"/>
    </row>
    <row r="22" spans="2:33" s="19" customFormat="1" ht="27.75" customHeight="1">
      <c r="B22" s="23">
        <v>42166</v>
      </c>
      <c r="C22" s="24"/>
      <c r="D22" s="28">
        <v>53181</v>
      </c>
      <c r="E22" s="28">
        <f t="shared" si="7"/>
        <v>618426</v>
      </c>
      <c r="F22" s="28">
        <f t="shared" si="8"/>
        <v>3443940</v>
      </c>
      <c r="G22" s="24"/>
      <c r="H22" s="28">
        <v>191</v>
      </c>
      <c r="I22" s="28">
        <f t="shared" si="9"/>
        <v>10090</v>
      </c>
      <c r="J22" s="28">
        <f t="shared" si="10"/>
        <v>48999</v>
      </c>
      <c r="K22" s="24"/>
      <c r="L22" s="28">
        <f t="shared" si="0"/>
        <v>53372</v>
      </c>
      <c r="M22" s="28">
        <f t="shared" si="1"/>
        <v>628516</v>
      </c>
      <c r="N22" s="28">
        <f t="shared" si="17"/>
        <v>3492939</v>
      </c>
      <c r="O22" s="24"/>
      <c r="P22" s="26">
        <v>45338</v>
      </c>
      <c r="Q22" s="28">
        <f t="shared" si="11"/>
        <v>544668</v>
      </c>
      <c r="R22" s="28">
        <f t="shared" si="12"/>
        <v>3070060</v>
      </c>
      <c r="S22" s="9"/>
      <c r="T22" s="28">
        <v>1224</v>
      </c>
      <c r="U22" s="28">
        <f t="shared" si="2"/>
        <v>13292</v>
      </c>
      <c r="V22" s="28">
        <f t="shared" si="13"/>
        <v>74547</v>
      </c>
      <c r="W22" s="9"/>
      <c r="X22" s="28">
        <f t="shared" si="14"/>
        <v>46562</v>
      </c>
      <c r="Y22" s="28">
        <f t="shared" si="15"/>
        <v>557960</v>
      </c>
      <c r="Z22" s="28">
        <f t="shared" si="16"/>
        <v>3144607</v>
      </c>
      <c r="AA22" s="9"/>
      <c r="AB22" s="28">
        <f t="shared" si="3"/>
        <v>-70556</v>
      </c>
      <c r="AC22" s="28">
        <f t="shared" si="4"/>
        <v>-11.225808093986469</v>
      </c>
      <c r="AD22" s="28">
        <f t="shared" si="5"/>
        <v>-348332</v>
      </c>
      <c r="AE22" s="28">
        <f t="shared" si="6"/>
        <v>-9.972461586074077</v>
      </c>
      <c r="AF22" s="21"/>
      <c r="AG22" s="21"/>
    </row>
    <row r="23" spans="2:33" s="19" customFormat="1" ht="27.75" customHeight="1">
      <c r="B23" s="23">
        <v>42167</v>
      </c>
      <c r="C23" s="24"/>
      <c r="D23" s="28">
        <v>53411</v>
      </c>
      <c r="E23" s="28">
        <f t="shared" si="7"/>
        <v>671837</v>
      </c>
      <c r="F23" s="28">
        <f t="shared" si="8"/>
        <v>3497351</v>
      </c>
      <c r="G23" s="24"/>
      <c r="H23" s="28">
        <v>899</v>
      </c>
      <c r="I23" s="28">
        <f t="shared" si="9"/>
        <v>10989</v>
      </c>
      <c r="J23" s="28">
        <f t="shared" si="10"/>
        <v>49898</v>
      </c>
      <c r="K23" s="24"/>
      <c r="L23" s="28">
        <f t="shared" si="0"/>
        <v>54310</v>
      </c>
      <c r="M23" s="28">
        <f t="shared" si="1"/>
        <v>682826</v>
      </c>
      <c r="N23" s="28">
        <f t="shared" si="17"/>
        <v>3547249</v>
      </c>
      <c r="O23" s="24"/>
      <c r="P23" s="26">
        <v>49285</v>
      </c>
      <c r="Q23" s="28">
        <f t="shared" si="11"/>
        <v>593953</v>
      </c>
      <c r="R23" s="28">
        <f t="shared" si="12"/>
        <v>3119345</v>
      </c>
      <c r="S23" s="9"/>
      <c r="T23" s="28">
        <v>1344</v>
      </c>
      <c r="U23" s="28">
        <f t="shared" si="2"/>
        <v>14636</v>
      </c>
      <c r="V23" s="28">
        <f t="shared" si="13"/>
        <v>75891</v>
      </c>
      <c r="W23" s="9"/>
      <c r="X23" s="28">
        <f t="shared" si="14"/>
        <v>50629</v>
      </c>
      <c r="Y23" s="28">
        <f t="shared" si="15"/>
        <v>608589</v>
      </c>
      <c r="Z23" s="28">
        <f t="shared" si="16"/>
        <v>3195236</v>
      </c>
      <c r="AA23" s="9"/>
      <c r="AB23" s="28">
        <f t="shared" si="3"/>
        <v>-74237</v>
      </c>
      <c r="AC23" s="28">
        <f t="shared" si="4"/>
        <v>-10.872023033686473</v>
      </c>
      <c r="AD23" s="28">
        <f t="shared" si="5"/>
        <v>-352013</v>
      </c>
      <c r="AE23" s="28">
        <f t="shared" si="6"/>
        <v>-9.923549206723296</v>
      </c>
      <c r="AF23" s="21"/>
      <c r="AG23" s="21"/>
    </row>
    <row r="24" spans="2:33" s="19" customFormat="1" ht="27.75" customHeight="1">
      <c r="B24" s="23">
        <v>42168</v>
      </c>
      <c r="C24" s="24"/>
      <c r="D24" s="28">
        <v>57513</v>
      </c>
      <c r="E24" s="28">
        <f t="shared" si="7"/>
        <v>729350</v>
      </c>
      <c r="F24" s="28">
        <f t="shared" si="8"/>
        <v>3554864</v>
      </c>
      <c r="G24" s="24"/>
      <c r="H24" s="28">
        <v>965</v>
      </c>
      <c r="I24" s="28">
        <f t="shared" si="9"/>
        <v>11954</v>
      </c>
      <c r="J24" s="28">
        <f t="shared" si="10"/>
        <v>50863</v>
      </c>
      <c r="K24" s="24"/>
      <c r="L24" s="28">
        <f t="shared" si="0"/>
        <v>58478</v>
      </c>
      <c r="M24" s="28">
        <f t="shared" si="1"/>
        <v>741304</v>
      </c>
      <c r="N24" s="28">
        <f t="shared" si="17"/>
        <v>3605727</v>
      </c>
      <c r="O24" s="24"/>
      <c r="P24" s="26">
        <v>65977</v>
      </c>
      <c r="Q24" s="28">
        <f t="shared" si="11"/>
        <v>659930</v>
      </c>
      <c r="R24" s="28">
        <f t="shared" si="12"/>
        <v>3185322</v>
      </c>
      <c r="S24" s="9"/>
      <c r="T24" s="28">
        <v>1507</v>
      </c>
      <c r="U24" s="28">
        <f t="shared" si="2"/>
        <v>16143</v>
      </c>
      <c r="V24" s="28">
        <f t="shared" si="13"/>
        <v>77398</v>
      </c>
      <c r="W24" s="9"/>
      <c r="X24" s="28">
        <f t="shared" si="14"/>
        <v>67484</v>
      </c>
      <c r="Y24" s="28">
        <f t="shared" si="15"/>
        <v>676073</v>
      </c>
      <c r="Z24" s="28">
        <f t="shared" si="16"/>
        <v>3262720</v>
      </c>
      <c r="AA24" s="9"/>
      <c r="AB24" s="28">
        <f t="shared" si="3"/>
        <v>-65231</v>
      </c>
      <c r="AC24" s="28">
        <f t="shared" si="4"/>
        <v>-8.799493864865157</v>
      </c>
      <c r="AD24" s="28">
        <f t="shared" si="5"/>
        <v>-343007</v>
      </c>
      <c r="AE24" s="28">
        <f t="shared" si="6"/>
        <v>-9.512838881035641</v>
      </c>
      <c r="AF24" s="21"/>
      <c r="AG24" s="21"/>
    </row>
    <row r="25" spans="2:33" s="19" customFormat="1" ht="27.75" customHeight="1">
      <c r="B25" s="23">
        <v>42169</v>
      </c>
      <c r="C25" s="24"/>
      <c r="D25" s="28">
        <v>74707</v>
      </c>
      <c r="E25" s="28">
        <f t="shared" si="7"/>
        <v>804057</v>
      </c>
      <c r="F25" s="28">
        <f t="shared" si="8"/>
        <v>3629571</v>
      </c>
      <c r="G25" s="24"/>
      <c r="H25" s="28">
        <v>1696</v>
      </c>
      <c r="I25" s="28">
        <f t="shared" si="9"/>
        <v>13650</v>
      </c>
      <c r="J25" s="28">
        <f t="shared" si="10"/>
        <v>52559</v>
      </c>
      <c r="K25" s="24"/>
      <c r="L25" s="28">
        <f t="shared" si="0"/>
        <v>76403</v>
      </c>
      <c r="M25" s="28">
        <f t="shared" si="1"/>
        <v>817707</v>
      </c>
      <c r="N25" s="28">
        <f t="shared" si="17"/>
        <v>3682130</v>
      </c>
      <c r="O25" s="24"/>
      <c r="P25" s="26">
        <v>59502</v>
      </c>
      <c r="Q25" s="28">
        <f t="shared" si="11"/>
        <v>719432</v>
      </c>
      <c r="R25" s="28">
        <f t="shared" si="12"/>
        <v>3244824</v>
      </c>
      <c r="S25" s="9"/>
      <c r="T25" s="28">
        <v>1027</v>
      </c>
      <c r="U25" s="28">
        <f t="shared" si="2"/>
        <v>17170</v>
      </c>
      <c r="V25" s="28">
        <f t="shared" si="13"/>
        <v>78425</v>
      </c>
      <c r="W25" s="9"/>
      <c r="X25" s="28">
        <f t="shared" si="14"/>
        <v>60529</v>
      </c>
      <c r="Y25" s="28">
        <f t="shared" si="15"/>
        <v>736602</v>
      </c>
      <c r="Z25" s="28">
        <f t="shared" si="16"/>
        <v>3323249</v>
      </c>
      <c r="AA25" s="9"/>
      <c r="AB25" s="28">
        <f t="shared" si="3"/>
        <v>-81105</v>
      </c>
      <c r="AC25" s="28">
        <f t="shared" si="4"/>
        <v>-9.918589421394215</v>
      </c>
      <c r="AD25" s="28">
        <f t="shared" si="5"/>
        <v>-358881</v>
      </c>
      <c r="AE25" s="28">
        <f t="shared" si="6"/>
        <v>-9.746559735805091</v>
      </c>
      <c r="AF25" s="21"/>
      <c r="AG25" s="21"/>
    </row>
    <row r="26" spans="2:33" s="19" customFormat="1" ht="27.75" customHeight="1">
      <c r="B26" s="23">
        <v>42170</v>
      </c>
      <c r="C26" s="24"/>
      <c r="D26" s="28">
        <v>65832</v>
      </c>
      <c r="E26" s="28">
        <f t="shared" si="7"/>
        <v>869889</v>
      </c>
      <c r="F26" s="28">
        <f t="shared" si="8"/>
        <v>3695403</v>
      </c>
      <c r="G26" s="24"/>
      <c r="H26" s="28">
        <v>825</v>
      </c>
      <c r="I26" s="28">
        <f t="shared" si="9"/>
        <v>14475</v>
      </c>
      <c r="J26" s="28">
        <f t="shared" si="10"/>
        <v>53384</v>
      </c>
      <c r="K26" s="24"/>
      <c r="L26" s="28">
        <f t="shared" si="0"/>
        <v>66657</v>
      </c>
      <c r="M26" s="28">
        <f t="shared" si="1"/>
        <v>884364</v>
      </c>
      <c r="N26" s="28">
        <f t="shared" si="17"/>
        <v>3748787</v>
      </c>
      <c r="O26" s="24"/>
      <c r="P26" s="26">
        <v>46066</v>
      </c>
      <c r="Q26" s="28">
        <f t="shared" si="11"/>
        <v>765498</v>
      </c>
      <c r="R26" s="28">
        <f t="shared" si="12"/>
        <v>3290890</v>
      </c>
      <c r="S26" s="9"/>
      <c r="T26" s="28">
        <v>1063</v>
      </c>
      <c r="U26" s="28">
        <f t="shared" si="2"/>
        <v>18233</v>
      </c>
      <c r="V26" s="28">
        <f t="shared" si="13"/>
        <v>79488</v>
      </c>
      <c r="W26" s="9"/>
      <c r="X26" s="28">
        <f t="shared" si="14"/>
        <v>47129</v>
      </c>
      <c r="Y26" s="28">
        <f t="shared" si="15"/>
        <v>783731</v>
      </c>
      <c r="Z26" s="28">
        <f t="shared" si="16"/>
        <v>3370378</v>
      </c>
      <c r="AA26" s="9"/>
      <c r="AB26" s="28">
        <f t="shared" si="3"/>
        <v>-100633</v>
      </c>
      <c r="AC26" s="28">
        <f t="shared" si="4"/>
        <v>-11.379138001999177</v>
      </c>
      <c r="AD26" s="28">
        <f t="shared" si="5"/>
        <v>-378409</v>
      </c>
      <c r="AE26" s="28">
        <f t="shared" si="6"/>
        <v>-10.094171794769883</v>
      </c>
      <c r="AF26" s="21"/>
      <c r="AG26" s="20"/>
    </row>
    <row r="27" spans="2:33" s="19" customFormat="1" ht="27.75" customHeight="1">
      <c r="B27" s="23">
        <v>42171</v>
      </c>
      <c r="C27" s="24"/>
      <c r="D27" s="28">
        <v>48101</v>
      </c>
      <c r="E27" s="28">
        <f t="shared" si="7"/>
        <v>917990</v>
      </c>
      <c r="F27" s="28">
        <f t="shared" si="8"/>
        <v>3743504</v>
      </c>
      <c r="G27" s="24"/>
      <c r="H27" s="28">
        <v>1017</v>
      </c>
      <c r="I27" s="28">
        <f t="shared" si="9"/>
        <v>15492</v>
      </c>
      <c r="J27" s="28">
        <f t="shared" si="10"/>
        <v>54401</v>
      </c>
      <c r="K27" s="24"/>
      <c r="L27" s="28">
        <f t="shared" si="0"/>
        <v>49118</v>
      </c>
      <c r="M27" s="28">
        <f t="shared" si="1"/>
        <v>933482</v>
      </c>
      <c r="N27" s="28">
        <f t="shared" si="17"/>
        <v>3797905</v>
      </c>
      <c r="O27" s="24"/>
      <c r="P27" s="26">
        <v>50234</v>
      </c>
      <c r="Q27" s="28">
        <f t="shared" si="11"/>
        <v>815732</v>
      </c>
      <c r="R27" s="28">
        <f t="shared" si="12"/>
        <v>3341124</v>
      </c>
      <c r="S27" s="9"/>
      <c r="T27" s="28">
        <v>1448</v>
      </c>
      <c r="U27" s="28">
        <f t="shared" si="2"/>
        <v>19681</v>
      </c>
      <c r="V27" s="28">
        <f t="shared" si="13"/>
        <v>80936</v>
      </c>
      <c r="W27" s="9"/>
      <c r="X27" s="28">
        <f t="shared" si="14"/>
        <v>51682</v>
      </c>
      <c r="Y27" s="28">
        <f t="shared" si="15"/>
        <v>835413</v>
      </c>
      <c r="Z27" s="28">
        <f t="shared" si="16"/>
        <v>3422060</v>
      </c>
      <c r="AA27" s="9"/>
      <c r="AB27" s="28">
        <f t="shared" si="3"/>
        <v>-98069</v>
      </c>
      <c r="AC27" s="28">
        <f t="shared" si="4"/>
        <v>-10.505719446116798</v>
      </c>
      <c r="AD27" s="28">
        <f t="shared" si="5"/>
        <v>-375845</v>
      </c>
      <c r="AE27" s="28">
        <f t="shared" si="6"/>
        <v>-9.896113778517366</v>
      </c>
      <c r="AF27" s="21"/>
      <c r="AG27" s="21"/>
    </row>
    <row r="28" spans="2:33" s="19" customFormat="1" ht="27.75" customHeight="1">
      <c r="B28" s="23">
        <v>42172</v>
      </c>
      <c r="C28" s="24"/>
      <c r="D28" s="28">
        <v>57640</v>
      </c>
      <c r="E28" s="28">
        <f t="shared" si="7"/>
        <v>975630</v>
      </c>
      <c r="F28" s="28">
        <f t="shared" si="8"/>
        <v>3801144</v>
      </c>
      <c r="G28" s="24"/>
      <c r="H28" s="28">
        <v>704</v>
      </c>
      <c r="I28" s="28">
        <f t="shared" si="9"/>
        <v>16196</v>
      </c>
      <c r="J28" s="28">
        <f t="shared" si="10"/>
        <v>55105</v>
      </c>
      <c r="K28" s="24"/>
      <c r="L28" s="28">
        <f t="shared" si="0"/>
        <v>58344</v>
      </c>
      <c r="M28" s="28">
        <f t="shared" si="1"/>
        <v>991826</v>
      </c>
      <c r="N28" s="28">
        <f t="shared" si="17"/>
        <v>3856249</v>
      </c>
      <c r="O28" s="24"/>
      <c r="P28" s="26">
        <v>53277</v>
      </c>
      <c r="Q28" s="28">
        <f t="shared" si="11"/>
        <v>869009</v>
      </c>
      <c r="R28" s="28">
        <f t="shared" si="12"/>
        <v>3394401</v>
      </c>
      <c r="S28" s="9"/>
      <c r="T28" s="28">
        <v>921</v>
      </c>
      <c r="U28" s="28">
        <f t="shared" si="2"/>
        <v>20602</v>
      </c>
      <c r="V28" s="28">
        <f t="shared" si="13"/>
        <v>81857</v>
      </c>
      <c r="W28" s="9"/>
      <c r="X28" s="28">
        <f t="shared" si="14"/>
        <v>54198</v>
      </c>
      <c r="Y28" s="28">
        <f t="shared" si="15"/>
        <v>889611</v>
      </c>
      <c r="Z28" s="28">
        <f t="shared" si="16"/>
        <v>3476258</v>
      </c>
      <c r="AA28" s="9"/>
      <c r="AB28" s="28">
        <f t="shared" si="3"/>
        <v>-102215</v>
      </c>
      <c r="AC28" s="28">
        <f t="shared" si="4"/>
        <v>-10.30573911149738</v>
      </c>
      <c r="AD28" s="28">
        <f t="shared" si="5"/>
        <v>-379991</v>
      </c>
      <c r="AE28" s="28">
        <f t="shared" si="6"/>
        <v>-9.853902069083196</v>
      </c>
      <c r="AF28" s="21"/>
      <c r="AG28" s="21"/>
    </row>
    <row r="29" spans="2:33" s="19" customFormat="1" ht="27.75" customHeight="1">
      <c r="B29" s="23">
        <v>42173</v>
      </c>
      <c r="C29" s="24"/>
      <c r="D29" s="28">
        <v>54730</v>
      </c>
      <c r="E29" s="28">
        <f t="shared" si="7"/>
        <v>1030360</v>
      </c>
      <c r="F29" s="28">
        <f t="shared" si="8"/>
        <v>3855874</v>
      </c>
      <c r="G29" s="24"/>
      <c r="H29" s="28">
        <v>150</v>
      </c>
      <c r="I29" s="28">
        <f t="shared" si="9"/>
        <v>16346</v>
      </c>
      <c r="J29" s="28">
        <f t="shared" si="10"/>
        <v>55255</v>
      </c>
      <c r="K29" s="24"/>
      <c r="L29" s="28">
        <f t="shared" si="0"/>
        <v>54880</v>
      </c>
      <c r="M29" s="28">
        <f t="shared" si="1"/>
        <v>1046706</v>
      </c>
      <c r="N29" s="28">
        <f t="shared" si="17"/>
        <v>3911129</v>
      </c>
      <c r="O29" s="24"/>
      <c r="P29" s="26">
        <v>46477</v>
      </c>
      <c r="Q29" s="28">
        <f t="shared" si="11"/>
        <v>915486</v>
      </c>
      <c r="R29" s="28">
        <f t="shared" si="12"/>
        <v>3440878</v>
      </c>
      <c r="S29" s="9"/>
      <c r="T29" s="28">
        <v>1370</v>
      </c>
      <c r="U29" s="28">
        <f t="shared" si="2"/>
        <v>21972</v>
      </c>
      <c r="V29" s="28">
        <f t="shared" si="13"/>
        <v>83227</v>
      </c>
      <c r="W29" s="9"/>
      <c r="X29" s="28">
        <f t="shared" si="14"/>
        <v>47847</v>
      </c>
      <c r="Y29" s="28">
        <f t="shared" si="15"/>
        <v>937458</v>
      </c>
      <c r="Z29" s="28">
        <f t="shared" si="16"/>
        <v>3524105</v>
      </c>
      <c r="AA29" s="9"/>
      <c r="AB29" s="28">
        <f t="shared" si="3"/>
        <v>-109248</v>
      </c>
      <c r="AC29" s="28">
        <f t="shared" si="4"/>
        <v>-10.437314776068925</v>
      </c>
      <c r="AD29" s="28">
        <f t="shared" si="5"/>
        <v>-387024</v>
      </c>
      <c r="AE29" s="28">
        <f t="shared" si="6"/>
        <v>-9.895454739539401</v>
      </c>
      <c r="AF29" s="21"/>
      <c r="AG29" s="21"/>
    </row>
    <row r="30" spans="2:33" s="19" customFormat="1" ht="27.75" customHeight="1">
      <c r="B30" s="23">
        <v>42174</v>
      </c>
      <c r="C30" s="24"/>
      <c r="D30" s="28">
        <v>50635</v>
      </c>
      <c r="E30" s="28">
        <f t="shared" si="7"/>
        <v>1080995</v>
      </c>
      <c r="F30" s="28">
        <f t="shared" si="8"/>
        <v>3906509</v>
      </c>
      <c r="G30" s="24"/>
      <c r="H30" s="28">
        <v>1012</v>
      </c>
      <c r="I30" s="28">
        <f t="shared" si="9"/>
        <v>17358</v>
      </c>
      <c r="J30" s="28">
        <f t="shared" si="10"/>
        <v>56267</v>
      </c>
      <c r="K30" s="24"/>
      <c r="L30" s="28">
        <f t="shared" si="0"/>
        <v>51647</v>
      </c>
      <c r="M30" s="28">
        <f t="shared" si="1"/>
        <v>1098353</v>
      </c>
      <c r="N30" s="28">
        <f t="shared" si="17"/>
        <v>3962776</v>
      </c>
      <c r="O30" s="24"/>
      <c r="P30" s="26">
        <v>47493</v>
      </c>
      <c r="Q30" s="28">
        <f t="shared" si="11"/>
        <v>962979</v>
      </c>
      <c r="R30" s="28">
        <f t="shared" si="12"/>
        <v>3488371</v>
      </c>
      <c r="S30" s="9"/>
      <c r="T30" s="28">
        <v>1755</v>
      </c>
      <c r="U30" s="28">
        <f t="shared" si="2"/>
        <v>23727</v>
      </c>
      <c r="V30" s="28">
        <f t="shared" si="13"/>
        <v>84982</v>
      </c>
      <c r="W30" s="9"/>
      <c r="X30" s="28">
        <f t="shared" si="14"/>
        <v>49248</v>
      </c>
      <c r="Y30" s="28">
        <f t="shared" si="15"/>
        <v>986706</v>
      </c>
      <c r="Z30" s="28">
        <f t="shared" si="16"/>
        <v>3573353</v>
      </c>
      <c r="AA30" s="9"/>
      <c r="AB30" s="28">
        <f t="shared" si="3"/>
        <v>-111647</v>
      </c>
      <c r="AC30" s="28">
        <f t="shared" si="4"/>
        <v>-10.164946970600527</v>
      </c>
      <c r="AD30" s="28">
        <f t="shared" si="5"/>
        <v>-389423</v>
      </c>
      <c r="AE30" s="28">
        <f t="shared" si="6"/>
        <v>-9.82702529741777</v>
      </c>
      <c r="AF30" s="21"/>
      <c r="AG30" s="21"/>
    </row>
    <row r="31" spans="2:33" s="19" customFormat="1" ht="27.75" customHeight="1">
      <c r="B31" s="23">
        <v>42175</v>
      </c>
      <c r="C31" s="24"/>
      <c r="D31" s="28">
        <v>55444</v>
      </c>
      <c r="E31" s="28">
        <f t="shared" si="7"/>
        <v>1136439</v>
      </c>
      <c r="F31" s="28">
        <f t="shared" si="8"/>
        <v>3961953</v>
      </c>
      <c r="G31" s="24"/>
      <c r="H31" s="28">
        <v>1144</v>
      </c>
      <c r="I31" s="28">
        <f t="shared" si="9"/>
        <v>18502</v>
      </c>
      <c r="J31" s="28">
        <f t="shared" si="10"/>
        <v>57411</v>
      </c>
      <c r="K31" s="24"/>
      <c r="L31" s="28">
        <f t="shared" si="0"/>
        <v>56588</v>
      </c>
      <c r="M31" s="28">
        <f t="shared" si="1"/>
        <v>1154941</v>
      </c>
      <c r="N31" s="28">
        <f t="shared" si="17"/>
        <v>4019364</v>
      </c>
      <c r="O31" s="24"/>
      <c r="P31" s="26">
        <v>67507</v>
      </c>
      <c r="Q31" s="28">
        <f t="shared" si="11"/>
        <v>1030486</v>
      </c>
      <c r="R31" s="28">
        <f aca="true" t="shared" si="18" ref="R31:R41">IF(P31="","",(R30+P31))</f>
        <v>3555878</v>
      </c>
      <c r="S31" s="9"/>
      <c r="T31" s="28">
        <v>1432</v>
      </c>
      <c r="U31" s="28">
        <f t="shared" si="2"/>
        <v>25159</v>
      </c>
      <c r="V31" s="28">
        <f aca="true" t="shared" si="19" ref="V31:V41">IF(T31="","",(V30+T31))</f>
        <v>86414</v>
      </c>
      <c r="W31" s="9"/>
      <c r="X31" s="28">
        <f t="shared" si="14"/>
        <v>68939</v>
      </c>
      <c r="Y31" s="28">
        <f aca="true" t="shared" si="20" ref="Y31:Y41">IF(Q31="","",(U31+Q31))</f>
        <v>1055645</v>
      </c>
      <c r="Z31" s="28">
        <f aca="true" t="shared" si="21" ref="Z31:Z41">IF(R31="","",(V31+R31))</f>
        <v>3642292</v>
      </c>
      <c r="AA31" s="9"/>
      <c r="AB31" s="28">
        <f t="shared" si="3"/>
        <v>-99296</v>
      </c>
      <c r="AC31" s="28">
        <f t="shared" si="4"/>
        <v>-8.597495456477864</v>
      </c>
      <c r="AD31" s="28">
        <f t="shared" si="5"/>
        <v>-377072</v>
      </c>
      <c r="AE31" s="28">
        <f t="shared" si="6"/>
        <v>-9.381384716587002</v>
      </c>
      <c r="AF31" s="21"/>
      <c r="AG31" s="21"/>
    </row>
    <row r="32" spans="2:33" s="19" customFormat="1" ht="27.75" customHeight="1">
      <c r="B32" s="23">
        <v>42176</v>
      </c>
      <c r="C32" s="24"/>
      <c r="D32" s="28">
        <v>74166</v>
      </c>
      <c r="E32" s="28">
        <f t="shared" si="7"/>
        <v>1210605</v>
      </c>
      <c r="F32" s="28">
        <f t="shared" si="8"/>
        <v>4036119</v>
      </c>
      <c r="G32" s="24"/>
      <c r="H32" s="28">
        <v>1621</v>
      </c>
      <c r="I32" s="28">
        <f t="shared" si="9"/>
        <v>20123</v>
      </c>
      <c r="J32" s="28">
        <f t="shared" si="10"/>
        <v>59032</v>
      </c>
      <c r="K32" s="24"/>
      <c r="L32" s="28">
        <f t="shared" si="0"/>
        <v>75787</v>
      </c>
      <c r="M32" s="28">
        <f t="shared" si="1"/>
        <v>1230728</v>
      </c>
      <c r="N32" s="28">
        <f t="shared" si="17"/>
        <v>4095151</v>
      </c>
      <c r="O32" s="24"/>
      <c r="P32" s="26">
        <v>57789</v>
      </c>
      <c r="Q32" s="28">
        <f t="shared" si="11"/>
        <v>1088275</v>
      </c>
      <c r="R32" s="28">
        <f t="shared" si="18"/>
        <v>3613667</v>
      </c>
      <c r="S32" s="9"/>
      <c r="T32" s="28">
        <v>1072</v>
      </c>
      <c r="U32" s="28">
        <f t="shared" si="2"/>
        <v>26231</v>
      </c>
      <c r="V32" s="28">
        <f t="shared" si="19"/>
        <v>87486</v>
      </c>
      <c r="W32" s="9"/>
      <c r="X32" s="28">
        <f t="shared" si="14"/>
        <v>58861</v>
      </c>
      <c r="Y32" s="28">
        <f t="shared" si="20"/>
        <v>1114506</v>
      </c>
      <c r="Z32" s="28">
        <f t="shared" si="21"/>
        <v>3701153</v>
      </c>
      <c r="AA32" s="9"/>
      <c r="AB32" s="28">
        <f t="shared" si="3"/>
        <v>-116222</v>
      </c>
      <c r="AC32" s="28">
        <f t="shared" si="4"/>
        <v>-9.443353852354054</v>
      </c>
      <c r="AD32" s="28">
        <f t="shared" si="5"/>
        <v>-393998</v>
      </c>
      <c r="AE32" s="28">
        <f t="shared" si="6"/>
        <v>-9.621086011236216</v>
      </c>
      <c r="AF32" s="21"/>
      <c r="AG32" s="21"/>
    </row>
    <row r="33" spans="2:33" s="19" customFormat="1" ht="27.75" customHeight="1">
      <c r="B33" s="23">
        <v>42177</v>
      </c>
      <c r="C33" s="24"/>
      <c r="D33" s="28">
        <v>68000</v>
      </c>
      <c r="E33" s="28">
        <f t="shared" si="7"/>
        <v>1278605</v>
      </c>
      <c r="F33" s="28">
        <f t="shared" si="8"/>
        <v>4104119</v>
      </c>
      <c r="G33" s="24"/>
      <c r="H33" s="28">
        <v>957</v>
      </c>
      <c r="I33" s="28">
        <f t="shared" si="9"/>
        <v>21080</v>
      </c>
      <c r="J33" s="28">
        <f t="shared" si="10"/>
        <v>59989</v>
      </c>
      <c r="K33" s="24"/>
      <c r="L33" s="28">
        <f t="shared" si="0"/>
        <v>68957</v>
      </c>
      <c r="M33" s="28">
        <f t="shared" si="1"/>
        <v>1299685</v>
      </c>
      <c r="N33" s="28">
        <f t="shared" si="17"/>
        <v>4164108</v>
      </c>
      <c r="O33" s="24"/>
      <c r="P33" s="26">
        <v>48138</v>
      </c>
      <c r="Q33" s="28">
        <f t="shared" si="11"/>
        <v>1136413</v>
      </c>
      <c r="R33" s="28">
        <f t="shared" si="18"/>
        <v>3661805</v>
      </c>
      <c r="S33" s="9"/>
      <c r="T33" s="28">
        <v>948</v>
      </c>
      <c r="U33" s="28">
        <f t="shared" si="2"/>
        <v>27179</v>
      </c>
      <c r="V33" s="28">
        <f t="shared" si="19"/>
        <v>88434</v>
      </c>
      <c r="W33" s="9"/>
      <c r="X33" s="28">
        <f t="shared" si="14"/>
        <v>49086</v>
      </c>
      <c r="Y33" s="28">
        <f t="shared" si="20"/>
        <v>1163592</v>
      </c>
      <c r="Z33" s="28">
        <f t="shared" si="21"/>
        <v>3750239</v>
      </c>
      <c r="AA33" s="9"/>
      <c r="AB33" s="28">
        <f t="shared" si="3"/>
        <v>-136093</v>
      </c>
      <c r="AC33" s="28">
        <f t="shared" si="4"/>
        <v>-10.471229567164352</v>
      </c>
      <c r="AD33" s="28">
        <f t="shared" si="5"/>
        <v>-413869</v>
      </c>
      <c r="AE33" s="28">
        <f t="shared" si="6"/>
        <v>-9.938959316136852</v>
      </c>
      <c r="AF33" s="21"/>
      <c r="AG33" s="21"/>
    </row>
    <row r="34" spans="2:33" s="19" customFormat="1" ht="27.75" customHeight="1">
      <c r="B34" s="23">
        <v>42178</v>
      </c>
      <c r="C34" s="24"/>
      <c r="D34" s="28">
        <v>47434</v>
      </c>
      <c r="E34" s="28">
        <f t="shared" si="7"/>
        <v>1326039</v>
      </c>
      <c r="F34" s="28">
        <f t="shared" si="8"/>
        <v>4151553</v>
      </c>
      <c r="G34" s="24"/>
      <c r="H34" s="28">
        <v>860</v>
      </c>
      <c r="I34" s="28">
        <f t="shared" si="9"/>
        <v>21940</v>
      </c>
      <c r="J34" s="28">
        <f t="shared" si="10"/>
        <v>60849</v>
      </c>
      <c r="K34" s="24"/>
      <c r="L34" s="28">
        <f t="shared" si="0"/>
        <v>48294</v>
      </c>
      <c r="M34" s="28">
        <f t="shared" si="1"/>
        <v>1347979</v>
      </c>
      <c r="N34" s="28">
        <f t="shared" si="17"/>
        <v>4212402</v>
      </c>
      <c r="O34" s="24"/>
      <c r="P34" s="26">
        <v>50428</v>
      </c>
      <c r="Q34" s="28">
        <f t="shared" si="11"/>
        <v>1186841</v>
      </c>
      <c r="R34" s="28">
        <f t="shared" si="18"/>
        <v>3712233</v>
      </c>
      <c r="S34" s="9"/>
      <c r="T34" s="28">
        <v>1127</v>
      </c>
      <c r="U34" s="28">
        <f t="shared" si="2"/>
        <v>28306</v>
      </c>
      <c r="V34" s="28">
        <f t="shared" si="19"/>
        <v>89561</v>
      </c>
      <c r="W34" s="9"/>
      <c r="X34" s="28">
        <f t="shared" si="14"/>
        <v>51555</v>
      </c>
      <c r="Y34" s="28">
        <f t="shared" si="20"/>
        <v>1215147</v>
      </c>
      <c r="Z34" s="28">
        <f t="shared" si="21"/>
        <v>3801794</v>
      </c>
      <c r="AA34" s="9"/>
      <c r="AB34" s="28">
        <f t="shared" si="3"/>
        <v>-132832</v>
      </c>
      <c r="AC34" s="28">
        <f t="shared" si="4"/>
        <v>-9.854159449071535</v>
      </c>
      <c r="AD34" s="28">
        <f t="shared" si="5"/>
        <v>-410608</v>
      </c>
      <c r="AE34" s="28">
        <f t="shared" si="6"/>
        <v>-9.747597688919528</v>
      </c>
      <c r="AF34" s="21"/>
      <c r="AG34" s="21"/>
    </row>
    <row r="35" spans="2:33" s="19" customFormat="1" ht="27.75" customHeight="1">
      <c r="B35" s="23">
        <v>42179</v>
      </c>
      <c r="C35" s="24"/>
      <c r="D35" s="28">
        <v>53968</v>
      </c>
      <c r="E35" s="28">
        <f t="shared" si="7"/>
        <v>1380007</v>
      </c>
      <c r="F35" s="28">
        <f t="shared" si="8"/>
        <v>4205521</v>
      </c>
      <c r="G35" s="24"/>
      <c r="H35" s="28">
        <v>873</v>
      </c>
      <c r="I35" s="28">
        <f t="shared" si="9"/>
        <v>22813</v>
      </c>
      <c r="J35" s="28">
        <f t="shared" si="10"/>
        <v>61722</v>
      </c>
      <c r="K35" s="24"/>
      <c r="L35" s="28">
        <f t="shared" si="0"/>
        <v>54841</v>
      </c>
      <c r="M35" s="28">
        <f t="shared" si="1"/>
        <v>1402820</v>
      </c>
      <c r="N35" s="28">
        <f t="shared" si="17"/>
        <v>4267243</v>
      </c>
      <c r="O35" s="24"/>
      <c r="P35" s="26">
        <v>53964</v>
      </c>
      <c r="Q35" s="28">
        <f t="shared" si="11"/>
        <v>1240805</v>
      </c>
      <c r="R35" s="28">
        <f t="shared" si="18"/>
        <v>3766197</v>
      </c>
      <c r="S35" s="9"/>
      <c r="T35" s="28">
        <v>1036</v>
      </c>
      <c r="U35" s="28">
        <f t="shared" si="2"/>
        <v>29342</v>
      </c>
      <c r="V35" s="28">
        <f t="shared" si="19"/>
        <v>90597</v>
      </c>
      <c r="W35" s="9"/>
      <c r="X35" s="28">
        <f t="shared" si="14"/>
        <v>55000</v>
      </c>
      <c r="Y35" s="28">
        <f t="shared" si="20"/>
        <v>1270147</v>
      </c>
      <c r="Z35" s="28">
        <f t="shared" si="21"/>
        <v>3856794</v>
      </c>
      <c r="AA35" s="9"/>
      <c r="AB35" s="28">
        <f t="shared" si="3"/>
        <v>-132673</v>
      </c>
      <c r="AC35" s="28">
        <f t="shared" si="4"/>
        <v>-9.457592563550563</v>
      </c>
      <c r="AD35" s="28">
        <f t="shared" si="5"/>
        <v>-410449</v>
      </c>
      <c r="AE35" s="28">
        <f t="shared" si="6"/>
        <v>-9.618599175158293</v>
      </c>
      <c r="AF35" s="21"/>
      <c r="AG35" s="21"/>
    </row>
    <row r="36" spans="2:33" s="19" customFormat="1" ht="27.75" customHeight="1">
      <c r="B36" s="23">
        <v>42180</v>
      </c>
      <c r="C36" s="24"/>
      <c r="D36" s="28">
        <v>50572</v>
      </c>
      <c r="E36" s="28">
        <f t="shared" si="7"/>
        <v>1430579</v>
      </c>
      <c r="F36" s="28">
        <f t="shared" si="8"/>
        <v>4256093</v>
      </c>
      <c r="G36" s="24"/>
      <c r="H36" s="28">
        <v>216</v>
      </c>
      <c r="I36" s="28">
        <f t="shared" si="9"/>
        <v>23029</v>
      </c>
      <c r="J36" s="28">
        <f t="shared" si="10"/>
        <v>61938</v>
      </c>
      <c r="K36" s="24"/>
      <c r="L36" s="28">
        <f t="shared" si="0"/>
        <v>50788</v>
      </c>
      <c r="M36" s="28">
        <f t="shared" si="1"/>
        <v>1453608</v>
      </c>
      <c r="N36" s="28">
        <f t="shared" si="17"/>
        <v>4318031</v>
      </c>
      <c r="O36" s="24"/>
      <c r="P36" s="26">
        <v>47344</v>
      </c>
      <c r="Q36" s="28">
        <f t="shared" si="11"/>
        <v>1288149</v>
      </c>
      <c r="R36" s="28">
        <f t="shared" si="18"/>
        <v>3813541</v>
      </c>
      <c r="S36" s="9"/>
      <c r="T36" s="28">
        <v>1400</v>
      </c>
      <c r="U36" s="28">
        <f t="shared" si="2"/>
        <v>30742</v>
      </c>
      <c r="V36" s="28">
        <f t="shared" si="19"/>
        <v>91997</v>
      </c>
      <c r="W36" s="9"/>
      <c r="X36" s="28">
        <f t="shared" si="14"/>
        <v>48744</v>
      </c>
      <c r="Y36" s="28">
        <f t="shared" si="20"/>
        <v>1318891</v>
      </c>
      <c r="Z36" s="28">
        <f t="shared" si="21"/>
        <v>3905538</v>
      </c>
      <c r="AA36" s="9"/>
      <c r="AB36" s="28">
        <f t="shared" si="3"/>
        <v>-134717</v>
      </c>
      <c r="AC36" s="28">
        <f t="shared" si="4"/>
        <v>-9.267766825719177</v>
      </c>
      <c r="AD36" s="28">
        <f t="shared" si="5"/>
        <v>-412493</v>
      </c>
      <c r="AE36" s="28">
        <f t="shared" si="6"/>
        <v>-9.552803117902581</v>
      </c>
      <c r="AF36" s="21"/>
      <c r="AG36" s="21"/>
    </row>
    <row r="37" spans="2:33" s="19" customFormat="1" ht="27.75" customHeight="1">
      <c r="B37" s="23">
        <v>42181</v>
      </c>
      <c r="C37" s="24"/>
      <c r="D37" s="28">
        <v>48135</v>
      </c>
      <c r="E37" s="28">
        <f t="shared" si="7"/>
        <v>1478714</v>
      </c>
      <c r="F37" s="28">
        <f t="shared" si="8"/>
        <v>4304228</v>
      </c>
      <c r="G37" s="24"/>
      <c r="H37" s="28">
        <v>736</v>
      </c>
      <c r="I37" s="28">
        <f t="shared" si="9"/>
        <v>23765</v>
      </c>
      <c r="J37" s="28">
        <f t="shared" si="10"/>
        <v>62674</v>
      </c>
      <c r="K37" s="24"/>
      <c r="L37" s="28">
        <f t="shared" si="0"/>
        <v>48871</v>
      </c>
      <c r="M37" s="28">
        <f t="shared" si="1"/>
        <v>1502479</v>
      </c>
      <c r="N37" s="28">
        <f t="shared" si="17"/>
        <v>4366902</v>
      </c>
      <c r="O37" s="24"/>
      <c r="P37" s="26">
        <v>53250</v>
      </c>
      <c r="Q37" s="28">
        <f t="shared" si="11"/>
        <v>1341399</v>
      </c>
      <c r="R37" s="28">
        <f t="shared" si="18"/>
        <v>3866791</v>
      </c>
      <c r="S37" s="9"/>
      <c r="T37" s="28">
        <v>1382</v>
      </c>
      <c r="U37" s="28">
        <f t="shared" si="2"/>
        <v>32124</v>
      </c>
      <c r="V37" s="28">
        <f t="shared" si="19"/>
        <v>93379</v>
      </c>
      <c r="W37" s="9"/>
      <c r="X37" s="28">
        <f t="shared" si="14"/>
        <v>54632</v>
      </c>
      <c r="Y37" s="28">
        <f t="shared" si="20"/>
        <v>1373523</v>
      </c>
      <c r="Z37" s="28">
        <f t="shared" si="21"/>
        <v>3960170</v>
      </c>
      <c r="AA37" s="9"/>
      <c r="AB37" s="28">
        <f t="shared" si="3"/>
        <v>-128956</v>
      </c>
      <c r="AC37" s="28">
        <f t="shared" si="4"/>
        <v>-8.582882023642261</v>
      </c>
      <c r="AD37" s="28">
        <f t="shared" si="5"/>
        <v>-406732</v>
      </c>
      <c r="AE37" s="28">
        <f t="shared" si="6"/>
        <v>-9.313971323377535</v>
      </c>
      <c r="AF37" s="21"/>
      <c r="AG37" s="21"/>
    </row>
    <row r="38" spans="2:33" s="19" customFormat="1" ht="27.75" customHeight="1">
      <c r="B38" s="23">
        <v>42182</v>
      </c>
      <c r="C38" s="24"/>
      <c r="D38" s="28">
        <v>54962</v>
      </c>
      <c r="E38" s="28">
        <f t="shared" si="7"/>
        <v>1533676</v>
      </c>
      <c r="F38" s="28">
        <f t="shared" si="8"/>
        <v>4359190</v>
      </c>
      <c r="G38" s="24"/>
      <c r="H38" s="28">
        <v>727</v>
      </c>
      <c r="I38" s="28">
        <f t="shared" si="9"/>
        <v>24492</v>
      </c>
      <c r="J38" s="28">
        <f t="shared" si="10"/>
        <v>63401</v>
      </c>
      <c r="K38" s="24"/>
      <c r="L38" s="28">
        <f t="shared" si="0"/>
        <v>55689</v>
      </c>
      <c r="M38" s="28">
        <f t="shared" si="1"/>
        <v>1558168</v>
      </c>
      <c r="N38" s="28">
        <f t="shared" si="17"/>
        <v>4422591</v>
      </c>
      <c r="O38" s="24"/>
      <c r="P38" s="26">
        <v>75009</v>
      </c>
      <c r="Q38" s="28">
        <f t="shared" si="11"/>
        <v>1416408</v>
      </c>
      <c r="R38" s="28">
        <f t="shared" si="18"/>
        <v>3941800</v>
      </c>
      <c r="S38" s="9"/>
      <c r="T38" s="28">
        <v>1517</v>
      </c>
      <c r="U38" s="28">
        <f t="shared" si="2"/>
        <v>33641</v>
      </c>
      <c r="V38" s="28">
        <f t="shared" si="19"/>
        <v>94896</v>
      </c>
      <c r="W38" s="9"/>
      <c r="X38" s="28">
        <f t="shared" si="14"/>
        <v>76526</v>
      </c>
      <c r="Y38" s="28">
        <f t="shared" si="20"/>
        <v>1450049</v>
      </c>
      <c r="Z38" s="28">
        <f t="shared" si="21"/>
        <v>4036696</v>
      </c>
      <c r="AA38" s="9"/>
      <c r="AB38" s="28">
        <f t="shared" si="3"/>
        <v>-108119</v>
      </c>
      <c r="AC38" s="28">
        <f t="shared" si="4"/>
        <v>-6.9388538334762355</v>
      </c>
      <c r="AD38" s="28">
        <f t="shared" si="5"/>
        <v>-385895</v>
      </c>
      <c r="AE38" s="28">
        <f t="shared" si="6"/>
        <v>-8.725541204239777</v>
      </c>
      <c r="AF38" s="21"/>
      <c r="AG38" s="21"/>
    </row>
    <row r="39" spans="2:33" s="19" customFormat="1" ht="27.75" customHeight="1">
      <c r="B39" s="23">
        <v>42183</v>
      </c>
      <c r="C39" s="24"/>
      <c r="D39" s="28">
        <v>77968</v>
      </c>
      <c r="E39" s="28">
        <f t="shared" si="7"/>
        <v>1611644</v>
      </c>
      <c r="F39" s="28">
        <f t="shared" si="8"/>
        <v>4437158</v>
      </c>
      <c r="G39" s="24"/>
      <c r="H39" s="28">
        <v>1588</v>
      </c>
      <c r="I39" s="28">
        <f t="shared" si="9"/>
        <v>26080</v>
      </c>
      <c r="J39" s="28">
        <f t="shared" si="10"/>
        <v>64989</v>
      </c>
      <c r="K39" s="24"/>
      <c r="L39" s="28">
        <f t="shared" si="0"/>
        <v>79556</v>
      </c>
      <c r="M39" s="28">
        <f t="shared" si="1"/>
        <v>1637724</v>
      </c>
      <c r="N39" s="28">
        <f t="shared" si="17"/>
        <v>4502147</v>
      </c>
      <c r="O39" s="24"/>
      <c r="P39" s="26">
        <v>63858</v>
      </c>
      <c r="Q39" s="28">
        <f t="shared" si="11"/>
        <v>1480266</v>
      </c>
      <c r="R39" s="28">
        <f t="shared" si="18"/>
        <v>4005658</v>
      </c>
      <c r="S39" s="9"/>
      <c r="T39" s="28">
        <v>1073</v>
      </c>
      <c r="U39" s="28">
        <f t="shared" si="2"/>
        <v>34714</v>
      </c>
      <c r="V39" s="28">
        <f t="shared" si="19"/>
        <v>95969</v>
      </c>
      <c r="W39" s="9"/>
      <c r="X39" s="28">
        <f t="shared" si="14"/>
        <v>64931</v>
      </c>
      <c r="Y39" s="28">
        <f t="shared" si="20"/>
        <v>1514980</v>
      </c>
      <c r="Z39" s="28">
        <f t="shared" si="21"/>
        <v>4101627</v>
      </c>
      <c r="AA39" s="9"/>
      <c r="AB39" s="28">
        <f t="shared" si="3"/>
        <v>-122744</v>
      </c>
      <c r="AC39" s="28">
        <f t="shared" si="4"/>
        <v>-7.49479155217851</v>
      </c>
      <c r="AD39" s="28">
        <f t="shared" si="5"/>
        <v>-400520</v>
      </c>
      <c r="AE39" s="28">
        <f t="shared" si="6"/>
        <v>-8.896199968592763</v>
      </c>
      <c r="AF39" s="21"/>
      <c r="AG39" s="21"/>
    </row>
    <row r="40" spans="2:33" s="19" customFormat="1" ht="27.75" customHeight="1">
      <c r="B40" s="23">
        <v>42184</v>
      </c>
      <c r="C40" s="24"/>
      <c r="D40" s="28">
        <v>67259</v>
      </c>
      <c r="E40" s="28">
        <f t="shared" si="7"/>
        <v>1678903</v>
      </c>
      <c r="F40" s="28">
        <f t="shared" si="8"/>
        <v>4504417</v>
      </c>
      <c r="G40" s="24"/>
      <c r="H40" s="28">
        <v>910</v>
      </c>
      <c r="I40" s="28">
        <f t="shared" si="9"/>
        <v>26990</v>
      </c>
      <c r="J40" s="28">
        <f t="shared" si="10"/>
        <v>65899</v>
      </c>
      <c r="K40" s="24"/>
      <c r="L40" s="28">
        <f t="shared" si="0"/>
        <v>68169</v>
      </c>
      <c r="M40" s="28">
        <f t="shared" si="1"/>
        <v>1705893</v>
      </c>
      <c r="N40" s="28">
        <f t="shared" si="17"/>
        <v>4570316</v>
      </c>
      <c r="O40" s="24"/>
      <c r="P40" s="26">
        <v>50467</v>
      </c>
      <c r="Q40" s="28">
        <f t="shared" si="11"/>
        <v>1530733</v>
      </c>
      <c r="R40" s="28">
        <f t="shared" si="18"/>
        <v>4056125</v>
      </c>
      <c r="S40" s="9"/>
      <c r="T40" s="28">
        <v>1460</v>
      </c>
      <c r="U40" s="28">
        <f t="shared" si="2"/>
        <v>36174</v>
      </c>
      <c r="V40" s="28">
        <f t="shared" si="19"/>
        <v>97429</v>
      </c>
      <c r="W40" s="9"/>
      <c r="X40" s="28">
        <f t="shared" si="14"/>
        <v>51927</v>
      </c>
      <c r="Y40" s="28">
        <f t="shared" si="20"/>
        <v>1566907</v>
      </c>
      <c r="Z40" s="28">
        <f t="shared" si="21"/>
        <v>4153554</v>
      </c>
      <c r="AA40" s="9"/>
      <c r="AB40" s="28">
        <f t="shared" si="3"/>
        <v>-138986</v>
      </c>
      <c r="AC40" s="28">
        <f t="shared" si="4"/>
        <v>-8.14740432137303</v>
      </c>
      <c r="AD40" s="28">
        <f t="shared" si="5"/>
        <v>-416762</v>
      </c>
      <c r="AE40" s="28">
        <f t="shared" si="6"/>
        <v>-9.118888059381453</v>
      </c>
      <c r="AF40" s="21"/>
      <c r="AG40" s="21"/>
    </row>
    <row r="41" spans="2:33" s="19" customFormat="1" ht="27.75" customHeight="1">
      <c r="B41" s="23">
        <v>42185</v>
      </c>
      <c r="C41" s="24"/>
      <c r="D41" s="28">
        <v>49572</v>
      </c>
      <c r="E41" s="28">
        <f t="shared" si="7"/>
        <v>1728475</v>
      </c>
      <c r="F41" s="28">
        <f t="shared" si="8"/>
        <v>4553989</v>
      </c>
      <c r="G41" s="24"/>
      <c r="H41" s="28">
        <v>1219</v>
      </c>
      <c r="I41" s="28">
        <f t="shared" si="9"/>
        <v>28209</v>
      </c>
      <c r="J41" s="28">
        <f t="shared" si="10"/>
        <v>67118</v>
      </c>
      <c r="K41" s="24"/>
      <c r="L41" s="28">
        <f t="shared" si="0"/>
        <v>50791</v>
      </c>
      <c r="M41" s="28">
        <f t="shared" si="1"/>
        <v>1756684</v>
      </c>
      <c r="N41" s="28">
        <f t="shared" si="17"/>
        <v>4621107</v>
      </c>
      <c r="O41" s="24"/>
      <c r="P41" s="26">
        <v>54996</v>
      </c>
      <c r="Q41" s="28">
        <f t="shared" si="11"/>
        <v>1585729</v>
      </c>
      <c r="R41" s="28">
        <f t="shared" si="18"/>
        <v>4111121</v>
      </c>
      <c r="S41" s="9"/>
      <c r="T41" s="28">
        <v>2161</v>
      </c>
      <c r="U41" s="28">
        <f t="shared" si="2"/>
        <v>38335</v>
      </c>
      <c r="V41" s="28">
        <f t="shared" si="19"/>
        <v>99590</v>
      </c>
      <c r="W41" s="9"/>
      <c r="X41" s="28">
        <f t="shared" si="14"/>
        <v>57157</v>
      </c>
      <c r="Y41" s="28">
        <f t="shared" si="20"/>
        <v>1624064</v>
      </c>
      <c r="Z41" s="28">
        <f t="shared" si="21"/>
        <v>4210711</v>
      </c>
      <c r="AA41" s="9"/>
      <c r="AB41" s="28">
        <f t="shared" si="3"/>
        <v>-132620</v>
      </c>
      <c r="AC41" s="28">
        <f t="shared" si="4"/>
        <v>-7.549451124960436</v>
      </c>
      <c r="AD41" s="28">
        <f t="shared" si="5"/>
        <v>-410396</v>
      </c>
      <c r="AE41" s="28">
        <f t="shared" si="6"/>
        <v>-8.880902346558953</v>
      </c>
      <c r="AF41" s="21"/>
      <c r="AG41" s="21"/>
    </row>
    <row r="42" spans="2:33" s="19" customFormat="1" ht="39.75" customHeight="1">
      <c r="B42" s="56" t="s">
        <v>1</v>
      </c>
      <c r="C42" s="20"/>
      <c r="D42" s="37" t="s">
        <v>24</v>
      </c>
      <c r="E42" s="37"/>
      <c r="F42" s="36">
        <f>F41</f>
        <v>4553989</v>
      </c>
      <c r="G42" s="20"/>
      <c r="H42" s="37" t="s">
        <v>24</v>
      </c>
      <c r="I42" s="37"/>
      <c r="J42" s="36">
        <f>J41</f>
        <v>67118</v>
      </c>
      <c r="K42" s="20"/>
      <c r="L42" s="37" t="s">
        <v>24</v>
      </c>
      <c r="M42" s="37"/>
      <c r="N42" s="36">
        <f>N41</f>
        <v>4621107</v>
      </c>
      <c r="O42" s="20"/>
      <c r="P42" s="37" t="s">
        <v>25</v>
      </c>
      <c r="Q42" s="37"/>
      <c r="R42" s="36">
        <f>SUM(P12:P41)+P8</f>
        <v>4111121</v>
      </c>
      <c r="S42" s="21"/>
      <c r="T42" s="37" t="s">
        <v>25</v>
      </c>
      <c r="U42" s="37"/>
      <c r="V42" s="36">
        <f>SUM(T12:T41)+T8</f>
        <v>99590</v>
      </c>
      <c r="W42" s="21"/>
      <c r="X42" s="37" t="s">
        <v>25</v>
      </c>
      <c r="Y42" s="37"/>
      <c r="Z42" s="36">
        <f>SUM(X12:X41)+X8</f>
        <v>4210711</v>
      </c>
      <c r="AA42" s="21"/>
      <c r="AB42" s="55" t="s">
        <v>2</v>
      </c>
      <c r="AC42" s="55"/>
      <c r="AD42" s="55"/>
      <c r="AE42" s="55"/>
      <c r="AF42" s="21"/>
      <c r="AG42" s="21"/>
    </row>
    <row r="43" spans="2:33" s="19" customFormat="1" ht="49.5" customHeight="1">
      <c r="B43" s="57"/>
      <c r="C43" s="21"/>
      <c r="D43" s="36">
        <f>SUM(D12:D41)</f>
        <v>1728475</v>
      </c>
      <c r="E43" s="36"/>
      <c r="F43" s="36"/>
      <c r="G43" s="21"/>
      <c r="H43" s="36">
        <f>SUM(H12:H41)</f>
        <v>28209</v>
      </c>
      <c r="I43" s="36"/>
      <c r="J43" s="36"/>
      <c r="K43" s="21"/>
      <c r="L43" s="36">
        <f>SUM(L12:L41)</f>
        <v>1756684</v>
      </c>
      <c r="M43" s="36"/>
      <c r="N43" s="36"/>
      <c r="O43" s="21"/>
      <c r="P43" s="36">
        <f>SUM(P12:P41)</f>
        <v>1585729</v>
      </c>
      <c r="Q43" s="36"/>
      <c r="R43" s="36"/>
      <c r="S43" s="21"/>
      <c r="T43" s="36">
        <f>SUM(T12:T41)</f>
        <v>38335</v>
      </c>
      <c r="U43" s="36"/>
      <c r="V43" s="36"/>
      <c r="W43" s="21"/>
      <c r="X43" s="36">
        <f>SUM(X12:X41)</f>
        <v>1624064</v>
      </c>
      <c r="Y43" s="36"/>
      <c r="Z43" s="36"/>
      <c r="AA43" s="21"/>
      <c r="AB43" s="55"/>
      <c r="AC43" s="55"/>
      <c r="AD43" s="55"/>
      <c r="AE43" s="55"/>
      <c r="AF43" s="21"/>
      <c r="AG43" s="21"/>
    </row>
    <row r="44" ht="15" customHeight="1">
      <c r="D44" s="22"/>
    </row>
    <row r="50" ht="15" customHeight="1">
      <c r="L50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AB42:AE43"/>
    <mergeCell ref="R42:R43"/>
    <mergeCell ref="P43:Q43"/>
    <mergeCell ref="T43:U43"/>
    <mergeCell ref="X42:Y42"/>
    <mergeCell ref="D43:E43"/>
    <mergeCell ref="P42:Q42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</mergeCells>
  <conditionalFormatting sqref="AB12:AE41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1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1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2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2015-06-30T05:46:53Z</cp:lastPrinted>
  <dcterms:created xsi:type="dcterms:W3CDTF">2003-10-20T07:27:17Z</dcterms:created>
  <dcterms:modified xsi:type="dcterms:W3CDTF">2015-07-02T07:03:45Z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