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5480" windowHeight="7140" activeTab="0"/>
  </bookViews>
  <sheets>
    <sheet name="2014-2015 Yılı Mart Ayı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Mart Ayı'!$A$1:$AE$44</definedName>
  </definedNames>
  <calcPr fullCalcOnLoad="1"/>
</workbook>
</file>

<file path=xl/sharedStrings.xml><?xml version="1.0" encoding="utf-8"?>
<sst xmlns="http://schemas.openxmlformats.org/spreadsheetml/2006/main" count="50" uniqueCount="25">
  <si>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</si>
  <si>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</si>
  <si>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</si>
  <si>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</si>
  <si>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</si>
  <si>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</si>
  <si>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</si>
  <si>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</si>
  <si>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</si>
  <si>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</si>
  <si>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</si>
  <si>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</si>
  <si>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</si>
  <si>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</si>
  <si>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</si>
  <si>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</si>
  <si>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</si>
  <si>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</si>
  <si>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</si>
  <si>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</si>
  <si>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</si>
  <si>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</si>
  <si>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</si>
  <si>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2014 YILI MART</t>
  </si>
  <si>
    <t>2015 YILI MART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</si>
</sst>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 quotePrefix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59" zoomScaleNormal="70" zoomScaleSheetLayoutView="59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2.753906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63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9.5" customHeight="1">
      <c r="B3" s="64" t="s">
        <v>11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5"/>
    </row>
    <row r="5" spans="2:31" ht="33" customHeight="1">
      <c r="B5" s="6"/>
      <c r="D5" s="59" t="s">
        <v>16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7"/>
      <c r="P5" s="62" t="s">
        <v>20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4" t="s">
        <v>21</v>
      </c>
      <c r="AC5" s="45"/>
      <c r="AD5" s="45"/>
      <c r="AE5" s="46"/>
    </row>
    <row r="6" spans="2:31" ht="30" customHeight="1">
      <c r="B6" s="8"/>
      <c r="C6" s="27"/>
      <c r="D6" s="30" t="s">
        <v>18</v>
      </c>
      <c r="E6" s="31"/>
      <c r="F6" s="32"/>
      <c r="G6" s="1"/>
      <c r="H6" s="30" t="s">
        <v>19</v>
      </c>
      <c r="I6" s="31"/>
      <c r="J6" s="32"/>
      <c r="K6" s="1"/>
      <c r="L6" s="30" t="s">
        <v>12</v>
      </c>
      <c r="M6" s="31"/>
      <c r="N6" s="32"/>
      <c r="O6" s="1"/>
      <c r="P6" s="30" t="s">
        <v>18</v>
      </c>
      <c r="Q6" s="31"/>
      <c r="R6" s="32"/>
      <c r="S6" s="1"/>
      <c r="T6" s="30" t="s">
        <v>19</v>
      </c>
      <c r="U6" s="31"/>
      <c r="V6" s="32"/>
      <c r="W6" s="1"/>
      <c r="X6" s="30" t="s">
        <v>12</v>
      </c>
      <c r="Y6" s="31"/>
      <c r="Z6" s="32"/>
      <c r="AB6" s="47"/>
      <c r="AC6" s="48"/>
      <c r="AD6" s="48"/>
      <c r="AE6" s="49"/>
    </row>
    <row r="7" spans="2:31" ht="24.75" customHeight="1">
      <c r="B7" s="8"/>
      <c r="C7" s="9"/>
      <c r="D7" s="33" t="s">
        <v>13</v>
      </c>
      <c r="E7" s="34"/>
      <c r="F7" s="35"/>
      <c r="G7" s="27"/>
      <c r="H7" s="33" t="s">
        <v>13</v>
      </c>
      <c r="I7" s="34"/>
      <c r="J7" s="35"/>
      <c r="K7" s="27"/>
      <c r="L7" s="33" t="s">
        <v>13</v>
      </c>
      <c r="M7" s="34"/>
      <c r="N7" s="35"/>
      <c r="O7" s="27"/>
      <c r="P7" s="33" t="s">
        <v>13</v>
      </c>
      <c r="Q7" s="34"/>
      <c r="R7" s="35"/>
      <c r="S7" s="27"/>
      <c r="T7" s="33" t="s">
        <v>13</v>
      </c>
      <c r="U7" s="34"/>
      <c r="V7" s="35"/>
      <c r="W7" s="27"/>
      <c r="X7" s="33" t="s">
        <v>13</v>
      </c>
      <c r="Y7" s="34"/>
      <c r="Z7" s="35"/>
      <c r="AB7" s="47"/>
      <c r="AC7" s="48"/>
      <c r="AD7" s="48"/>
      <c r="AE7" s="49"/>
    </row>
    <row r="8" spans="2:31" ht="24.75" customHeight="1">
      <c r="B8" s="10"/>
      <c r="C8" s="11"/>
      <c r="D8" s="58">
        <v>268718</v>
      </c>
      <c r="E8" s="39"/>
      <c r="F8" s="40"/>
      <c r="G8" s="12"/>
      <c r="H8" s="38">
        <v>3406</v>
      </c>
      <c r="I8" s="39"/>
      <c r="J8" s="40"/>
      <c r="K8" s="12"/>
      <c r="L8" s="38">
        <f>H8+D8</f>
        <v>272124</v>
      </c>
      <c r="M8" s="39"/>
      <c r="N8" s="40"/>
      <c r="O8" s="12"/>
      <c r="P8" s="38">
        <v>268220</v>
      </c>
      <c r="Q8" s="39"/>
      <c r="R8" s="40"/>
      <c r="S8" s="12"/>
      <c r="T8" s="38">
        <f>2543+1382</f>
        <v>3925</v>
      </c>
      <c r="U8" s="39"/>
      <c r="V8" s="40"/>
      <c r="W8" s="12"/>
      <c r="X8" s="38">
        <f>T8+P8</f>
        <v>272145</v>
      </c>
      <c r="Y8" s="39"/>
      <c r="Z8" s="40"/>
      <c r="AA8" s="13"/>
      <c r="AB8" s="50"/>
      <c r="AC8" s="51"/>
      <c r="AD8" s="51"/>
      <c r="AE8" s="52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5" t="s">
        <v>8</v>
      </c>
      <c r="C10" s="15"/>
      <c r="D10" s="53" t="s">
        <v>10</v>
      </c>
      <c r="E10" s="54" t="s">
        <v>6</v>
      </c>
      <c r="F10" s="54" t="s">
        <v>14</v>
      </c>
      <c r="G10" s="15"/>
      <c r="H10" s="53" t="s">
        <v>10</v>
      </c>
      <c r="I10" s="54" t="s">
        <v>6</v>
      </c>
      <c r="J10" s="54" t="s">
        <v>7</v>
      </c>
      <c r="K10" s="15"/>
      <c r="L10" s="53" t="s">
        <v>10</v>
      </c>
      <c r="M10" s="54" t="s">
        <v>6</v>
      </c>
      <c r="N10" s="54" t="s">
        <v>15</v>
      </c>
      <c r="O10" s="15"/>
      <c r="P10" s="53" t="s">
        <v>10</v>
      </c>
      <c r="Q10" s="54" t="s">
        <v>6</v>
      </c>
      <c r="R10" s="54" t="s">
        <v>22</v>
      </c>
      <c r="S10" s="16"/>
      <c r="T10" s="53" t="s">
        <v>10</v>
      </c>
      <c r="U10" s="54" t="s">
        <v>6</v>
      </c>
      <c r="V10" s="54" t="s">
        <v>7</v>
      </c>
      <c r="W10" s="16"/>
      <c r="X10" s="53" t="s">
        <v>10</v>
      </c>
      <c r="Y10" s="54" t="s">
        <v>6</v>
      </c>
      <c r="Z10" s="54" t="s">
        <v>17</v>
      </c>
      <c r="AA10" s="16"/>
      <c r="AB10" s="41" t="s">
        <v>4</v>
      </c>
      <c r="AC10" s="42"/>
      <c r="AD10" s="41" t="s">
        <v>5</v>
      </c>
      <c r="AE10" s="43"/>
      <c r="AF10" s="16"/>
      <c r="AG10" s="16"/>
    </row>
    <row r="11" spans="2:33" s="14" customFormat="1" ht="30" customHeight="1">
      <c r="B11" s="66"/>
      <c r="C11" s="15"/>
      <c r="D11" s="53"/>
      <c r="E11" s="54"/>
      <c r="F11" s="54"/>
      <c r="G11" s="15"/>
      <c r="H11" s="53"/>
      <c r="I11" s="54"/>
      <c r="J11" s="54"/>
      <c r="K11" s="15"/>
      <c r="L11" s="53"/>
      <c r="M11" s="54"/>
      <c r="N11" s="54"/>
      <c r="O11" s="15"/>
      <c r="P11" s="53"/>
      <c r="Q11" s="54"/>
      <c r="R11" s="54"/>
      <c r="S11" s="16"/>
      <c r="T11" s="53"/>
      <c r="U11" s="54"/>
      <c r="V11" s="54"/>
      <c r="W11" s="16"/>
      <c r="X11" s="53"/>
      <c r="Y11" s="54"/>
      <c r="Z11" s="54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7.75" customHeight="1">
      <c r="A12" s="19">
        <v>16</v>
      </c>
      <c r="B12" s="23">
        <v>42064</v>
      </c>
      <c r="C12" s="24"/>
      <c r="D12" s="28">
        <v>10884</v>
      </c>
      <c r="E12" s="28">
        <f>D12</f>
        <v>10884</v>
      </c>
      <c r="F12" s="28">
        <f>E12+D8</f>
        <v>279602</v>
      </c>
      <c r="G12" s="24"/>
      <c r="H12" s="28">
        <v>0</v>
      </c>
      <c r="I12" s="28">
        <f>H12</f>
        <v>0</v>
      </c>
      <c r="J12" s="28">
        <f>I12+H8</f>
        <v>3406</v>
      </c>
      <c r="K12" s="24"/>
      <c r="L12" s="28">
        <f>H12+D12</f>
        <v>10884</v>
      </c>
      <c r="M12" s="28">
        <f>I12+E12</f>
        <v>10884</v>
      </c>
      <c r="N12" s="28">
        <f>J12+F12</f>
        <v>283008</v>
      </c>
      <c r="O12" s="24"/>
      <c r="P12" s="26">
        <v>9613</v>
      </c>
      <c r="Q12" s="28">
        <f>P12</f>
        <v>9613</v>
      </c>
      <c r="R12" s="28">
        <f>Q12+P8</f>
        <v>277833</v>
      </c>
      <c r="S12" s="9"/>
      <c r="T12" s="28">
        <v>0</v>
      </c>
      <c r="U12" s="28">
        <f>T12</f>
        <v>0</v>
      </c>
      <c r="V12" s="28">
        <f>U12+T8</f>
        <v>3925</v>
      </c>
      <c r="W12" s="9"/>
      <c r="X12" s="28">
        <f>T12+P12</f>
        <v>9613</v>
      </c>
      <c r="Y12" s="28">
        <f>U12+Q12</f>
        <v>9613</v>
      </c>
      <c r="Z12" s="28">
        <f>X8+X12</f>
        <v>281758</v>
      </c>
      <c r="AA12" s="9"/>
      <c r="AB12" s="28">
        <f>IF(Y12="","",(Y12-M12))</f>
        <v>-1271</v>
      </c>
      <c r="AC12" s="28">
        <f>IF(Y12="","",((AB12/M12)*100))</f>
        <v>-11.677692024990813</v>
      </c>
      <c r="AD12" s="28">
        <f>IF(Z12="","",(Z12-N12))</f>
        <v>-1250</v>
      </c>
      <c r="AE12" s="28">
        <f>AD12/N12*100</f>
        <v>-0.4416836273179557</v>
      </c>
      <c r="AF12" s="21"/>
      <c r="AG12" s="21"/>
    </row>
    <row r="13" spans="2:33" s="19" customFormat="1" ht="27.75" customHeight="1">
      <c r="B13" s="23">
        <v>42065</v>
      </c>
      <c r="C13" s="24"/>
      <c r="D13" s="28">
        <v>10466</v>
      </c>
      <c r="E13" s="28">
        <f>E12+D13</f>
        <v>21350</v>
      </c>
      <c r="F13" s="28">
        <f>F12+D13</f>
        <v>290068</v>
      </c>
      <c r="G13" s="24"/>
      <c r="H13" s="28">
        <v>0</v>
      </c>
      <c r="I13" s="28">
        <f>I12+H13</f>
        <v>0</v>
      </c>
      <c r="J13" s="28">
        <f>J12+H13</f>
        <v>3406</v>
      </c>
      <c r="K13" s="24"/>
      <c r="L13" s="28">
        <f aca="true" t="shared" si="0" ref="L13:L42">H13+D13</f>
        <v>10466</v>
      </c>
      <c r="M13" s="28">
        <f aca="true" t="shared" si="1" ref="M13:M42">I13+E13</f>
        <v>21350</v>
      </c>
      <c r="N13" s="28">
        <f>J13+F13</f>
        <v>293474</v>
      </c>
      <c r="O13" s="24"/>
      <c r="P13" s="26">
        <v>4257</v>
      </c>
      <c r="Q13" s="28">
        <f>IF(P13="","",(Q12+P13))</f>
        <v>13870</v>
      </c>
      <c r="R13" s="28">
        <f>IF(P13="","",(R12+P13))</f>
        <v>282090</v>
      </c>
      <c r="S13" s="9"/>
      <c r="T13" s="28">
        <v>115</v>
      </c>
      <c r="U13" s="28">
        <f aca="true" t="shared" si="2" ref="U13:U42">IF(T13="","",(U12+T13))</f>
        <v>115</v>
      </c>
      <c r="V13" s="28">
        <f>IF(T13="","",(V12+T13))</f>
        <v>4040</v>
      </c>
      <c r="W13" s="9"/>
      <c r="X13" s="28">
        <f>IF(P13=0," ",(T13+P13))</f>
        <v>4372</v>
      </c>
      <c r="Y13" s="28">
        <f>IF(Q13="","",(U13+Q13))</f>
        <v>13985</v>
      </c>
      <c r="Z13" s="28">
        <f>IF(R13="","",(V13+R13))</f>
        <v>286130</v>
      </c>
      <c r="AA13" s="9"/>
      <c r="AB13" s="28">
        <f aca="true" t="shared" si="3" ref="AB13:AB30">IF(Y13="","",(Y13-M13))</f>
        <v>-7365</v>
      </c>
      <c r="AC13" s="28">
        <f aca="true" t="shared" si="4" ref="AC13:AC30">IF(Y13="","",((AB13/M13)*100))</f>
        <v>-34.496487119437944</v>
      </c>
      <c r="AD13" s="28">
        <f aca="true" t="shared" si="5" ref="AD13:AD30">IF(Z13="","",(Z13-N13))</f>
        <v>-7344</v>
      </c>
      <c r="AE13" s="28">
        <f aca="true" t="shared" si="6" ref="AE13:AE30">IF(AD13="","",((AD13/N13)*100))</f>
        <v>-2.5024363316682225</v>
      </c>
      <c r="AF13" s="21"/>
      <c r="AG13" s="21"/>
    </row>
    <row r="14" spans="2:33" s="19" customFormat="1" ht="27.75" customHeight="1">
      <c r="B14" s="23">
        <v>42066</v>
      </c>
      <c r="C14" s="24"/>
      <c r="D14" s="28">
        <v>7358</v>
      </c>
      <c r="E14" s="28">
        <f aca="true" t="shared" si="7" ref="E14:E42">E13+D14</f>
        <v>28708</v>
      </c>
      <c r="F14" s="28">
        <f aca="true" t="shared" si="8" ref="F14:F42">F13+D14</f>
        <v>297426</v>
      </c>
      <c r="G14" s="24"/>
      <c r="H14" s="28">
        <v>0</v>
      </c>
      <c r="I14" s="28">
        <f aca="true" t="shared" si="9" ref="I14:I42">I13+H14</f>
        <v>0</v>
      </c>
      <c r="J14" s="28">
        <f aca="true" t="shared" si="10" ref="J14:J42">J13+H14</f>
        <v>3406</v>
      </c>
      <c r="K14" s="24"/>
      <c r="L14" s="28">
        <f t="shared" si="0"/>
        <v>7358</v>
      </c>
      <c r="M14" s="28">
        <f t="shared" si="1"/>
        <v>28708</v>
      </c>
      <c r="N14" s="28">
        <f>J14+F14</f>
        <v>300832</v>
      </c>
      <c r="O14" s="24"/>
      <c r="P14" s="26">
        <v>5716</v>
      </c>
      <c r="Q14" s="28">
        <f aca="true" t="shared" si="11" ref="Q14:Q42">IF(P14="","",(Q13+P14))</f>
        <v>19586</v>
      </c>
      <c r="R14" s="28">
        <f aca="true" t="shared" si="12" ref="R14:R30">IF(P14="","",(R13+P14))</f>
        <v>287806</v>
      </c>
      <c r="S14" s="9"/>
      <c r="T14" s="28">
        <v>153</v>
      </c>
      <c r="U14" s="28">
        <f t="shared" si="2"/>
        <v>268</v>
      </c>
      <c r="V14" s="28">
        <f aca="true" t="shared" si="13" ref="V14:V30">IF(T14="","",(V13+T14))</f>
        <v>4193</v>
      </c>
      <c r="W14" s="9"/>
      <c r="X14" s="28">
        <f aca="true" t="shared" si="14" ref="X14:X42">IF(P14=0," ",(T14+P14))</f>
        <v>5869</v>
      </c>
      <c r="Y14" s="28">
        <f aca="true" t="shared" si="15" ref="Y14:Y30">IF(Q14="","",(U14+Q14))</f>
        <v>19854</v>
      </c>
      <c r="Z14" s="28">
        <f aca="true" t="shared" si="16" ref="Z14:Z30">IF(R14="","",(V14+R14))</f>
        <v>291999</v>
      </c>
      <c r="AA14" s="9"/>
      <c r="AB14" s="28">
        <f t="shared" si="3"/>
        <v>-8854</v>
      </c>
      <c r="AC14" s="28">
        <f t="shared" si="4"/>
        <v>-30.84157726069388</v>
      </c>
      <c r="AD14" s="28">
        <f t="shared" si="5"/>
        <v>-8833</v>
      </c>
      <c r="AE14" s="28">
        <f t="shared" si="6"/>
        <v>-2.9361902989043718</v>
      </c>
      <c r="AF14" s="21"/>
      <c r="AG14" s="21"/>
    </row>
    <row r="15" spans="2:33" s="19" customFormat="1" ht="27.75" customHeight="1">
      <c r="B15" s="23">
        <v>42067</v>
      </c>
      <c r="C15" s="24"/>
      <c r="D15" s="28">
        <v>7715</v>
      </c>
      <c r="E15" s="28">
        <f t="shared" si="7"/>
        <v>36423</v>
      </c>
      <c r="F15" s="28">
        <f t="shared" si="8"/>
        <v>305141</v>
      </c>
      <c r="G15" s="24"/>
      <c r="H15" s="28">
        <v>146</v>
      </c>
      <c r="I15" s="28">
        <f t="shared" si="9"/>
        <v>146</v>
      </c>
      <c r="J15" s="28">
        <f t="shared" si="10"/>
        <v>3552</v>
      </c>
      <c r="K15" s="24"/>
      <c r="L15" s="28">
        <f t="shared" si="0"/>
        <v>7861</v>
      </c>
      <c r="M15" s="28">
        <f t="shared" si="1"/>
        <v>36569</v>
      </c>
      <c r="N15" s="28">
        <f>J15+F15</f>
        <v>308693</v>
      </c>
      <c r="O15" s="24"/>
      <c r="P15" s="26">
        <v>6897</v>
      </c>
      <c r="Q15" s="28">
        <f t="shared" si="11"/>
        <v>26483</v>
      </c>
      <c r="R15" s="28">
        <f t="shared" si="12"/>
        <v>294703</v>
      </c>
      <c r="S15" s="9"/>
      <c r="T15" s="28">
        <v>0</v>
      </c>
      <c r="U15" s="28">
        <f t="shared" si="2"/>
        <v>268</v>
      </c>
      <c r="V15" s="28">
        <f t="shared" si="13"/>
        <v>4193</v>
      </c>
      <c r="W15" s="9"/>
      <c r="X15" s="28">
        <f t="shared" si="14"/>
        <v>6897</v>
      </c>
      <c r="Y15" s="28">
        <f t="shared" si="15"/>
        <v>26751</v>
      </c>
      <c r="Z15" s="28">
        <f t="shared" si="16"/>
        <v>298896</v>
      </c>
      <c r="AA15" s="9"/>
      <c r="AB15" s="28">
        <f>IF(Y15="","",(Y15-M15))</f>
        <v>-9818</v>
      </c>
      <c r="AC15" s="28">
        <f t="shared" si="4"/>
        <v>-26.847876616806587</v>
      </c>
      <c r="AD15" s="28">
        <f t="shared" si="5"/>
        <v>-9797</v>
      </c>
      <c r="AE15" s="28">
        <f t="shared" si="6"/>
        <v>-3.1737033233665812</v>
      </c>
      <c r="AF15" s="21"/>
      <c r="AG15" s="21"/>
    </row>
    <row r="16" spans="2:33" s="19" customFormat="1" ht="27.75" customHeight="1">
      <c r="B16" s="23">
        <v>42068</v>
      </c>
      <c r="C16" s="24"/>
      <c r="D16" s="28">
        <v>6962</v>
      </c>
      <c r="E16" s="28">
        <f t="shared" si="7"/>
        <v>43385</v>
      </c>
      <c r="F16" s="28">
        <f t="shared" si="8"/>
        <v>312103</v>
      </c>
      <c r="G16" s="24"/>
      <c r="H16" s="28">
        <v>0</v>
      </c>
      <c r="I16" s="28">
        <f t="shared" si="9"/>
        <v>146</v>
      </c>
      <c r="J16" s="28">
        <f t="shared" si="10"/>
        <v>3552</v>
      </c>
      <c r="K16" s="24"/>
      <c r="L16" s="28">
        <f t="shared" si="0"/>
        <v>6962</v>
      </c>
      <c r="M16" s="28">
        <f t="shared" si="1"/>
        <v>43531</v>
      </c>
      <c r="N16" s="28">
        <f>J16+F16</f>
        <v>315655</v>
      </c>
      <c r="O16" s="24"/>
      <c r="P16" s="26">
        <v>4669</v>
      </c>
      <c r="Q16" s="28">
        <f t="shared" si="11"/>
        <v>31152</v>
      </c>
      <c r="R16" s="28">
        <f t="shared" si="12"/>
        <v>299372</v>
      </c>
      <c r="S16" s="9"/>
      <c r="T16" s="28">
        <v>150</v>
      </c>
      <c r="U16" s="28">
        <f t="shared" si="2"/>
        <v>418</v>
      </c>
      <c r="V16" s="28">
        <f t="shared" si="13"/>
        <v>4343</v>
      </c>
      <c r="W16" s="9"/>
      <c r="X16" s="28">
        <f t="shared" si="14"/>
        <v>4819</v>
      </c>
      <c r="Y16" s="28">
        <f t="shared" si="15"/>
        <v>31570</v>
      </c>
      <c r="Z16" s="28">
        <f t="shared" si="16"/>
        <v>303715</v>
      </c>
      <c r="AA16" s="9"/>
      <c r="AB16" s="28">
        <f t="shared" si="3"/>
        <v>-11961</v>
      </c>
      <c r="AC16" s="28">
        <f t="shared" si="4"/>
        <v>-27.476970434862512</v>
      </c>
      <c r="AD16" s="28">
        <f t="shared" si="5"/>
        <v>-11940</v>
      </c>
      <c r="AE16" s="28">
        <f t="shared" si="6"/>
        <v>-3.7826107617493783</v>
      </c>
      <c r="AF16" s="21"/>
      <c r="AG16" s="20"/>
    </row>
    <row r="17" spans="2:33" s="19" customFormat="1" ht="27.75" customHeight="1">
      <c r="B17" s="23">
        <v>42069</v>
      </c>
      <c r="C17" s="24"/>
      <c r="D17" s="28">
        <v>6044</v>
      </c>
      <c r="E17" s="28">
        <f t="shared" si="7"/>
        <v>49429</v>
      </c>
      <c r="F17" s="28">
        <f t="shared" si="8"/>
        <v>318147</v>
      </c>
      <c r="G17" s="24"/>
      <c r="H17" s="28">
        <v>286</v>
      </c>
      <c r="I17" s="28">
        <f t="shared" si="9"/>
        <v>432</v>
      </c>
      <c r="J17" s="28">
        <f t="shared" si="10"/>
        <v>3838</v>
      </c>
      <c r="K17" s="24"/>
      <c r="L17" s="28">
        <f t="shared" si="0"/>
        <v>6330</v>
      </c>
      <c r="M17" s="28">
        <f t="shared" si="1"/>
        <v>49861</v>
      </c>
      <c r="N17" s="28">
        <f aca="true" t="shared" si="17" ref="N17:N42">J17+F17</f>
        <v>321985</v>
      </c>
      <c r="O17" s="24"/>
      <c r="P17" s="26">
        <v>7417</v>
      </c>
      <c r="Q17" s="28">
        <f t="shared" si="11"/>
        <v>38569</v>
      </c>
      <c r="R17" s="28">
        <f t="shared" si="12"/>
        <v>306789</v>
      </c>
      <c r="S17" s="9"/>
      <c r="T17" s="28">
        <v>0</v>
      </c>
      <c r="U17" s="28">
        <f t="shared" si="2"/>
        <v>418</v>
      </c>
      <c r="V17" s="28">
        <f t="shared" si="13"/>
        <v>4343</v>
      </c>
      <c r="W17" s="9"/>
      <c r="X17" s="28">
        <f t="shared" si="14"/>
        <v>7417</v>
      </c>
      <c r="Y17" s="28">
        <f t="shared" si="15"/>
        <v>38987</v>
      </c>
      <c r="Z17" s="28">
        <f t="shared" si="16"/>
        <v>311132</v>
      </c>
      <c r="AA17" s="9"/>
      <c r="AB17" s="28">
        <f t="shared" si="3"/>
        <v>-10874</v>
      </c>
      <c r="AC17" s="28">
        <f t="shared" si="4"/>
        <v>-21.808627985800523</v>
      </c>
      <c r="AD17" s="28">
        <f t="shared" si="5"/>
        <v>-10853</v>
      </c>
      <c r="AE17" s="28">
        <f t="shared" si="6"/>
        <v>-3.3706539124493373</v>
      </c>
      <c r="AF17" s="21"/>
      <c r="AG17" s="20"/>
    </row>
    <row r="18" spans="2:33" s="19" customFormat="1" ht="27.75" customHeight="1">
      <c r="B18" s="23">
        <v>42070</v>
      </c>
      <c r="C18" s="24"/>
      <c r="D18" s="28">
        <v>7960</v>
      </c>
      <c r="E18" s="28">
        <f t="shared" si="7"/>
        <v>57389</v>
      </c>
      <c r="F18" s="28">
        <f t="shared" si="8"/>
        <v>326107</v>
      </c>
      <c r="G18" s="24"/>
      <c r="H18" s="28">
        <v>0</v>
      </c>
      <c r="I18" s="28">
        <f t="shared" si="9"/>
        <v>432</v>
      </c>
      <c r="J18" s="28">
        <f t="shared" si="10"/>
        <v>3838</v>
      </c>
      <c r="K18" s="24"/>
      <c r="L18" s="28">
        <f t="shared" si="0"/>
        <v>7960</v>
      </c>
      <c r="M18" s="28">
        <f t="shared" si="1"/>
        <v>57821</v>
      </c>
      <c r="N18" s="28">
        <f t="shared" si="17"/>
        <v>329945</v>
      </c>
      <c r="O18" s="24"/>
      <c r="P18" s="26">
        <v>8317</v>
      </c>
      <c r="Q18" s="28">
        <f t="shared" si="11"/>
        <v>46886</v>
      </c>
      <c r="R18" s="28">
        <f t="shared" si="12"/>
        <v>315106</v>
      </c>
      <c r="S18" s="9"/>
      <c r="T18" s="28">
        <v>284</v>
      </c>
      <c r="U18" s="28">
        <f t="shared" si="2"/>
        <v>702</v>
      </c>
      <c r="V18" s="28">
        <f t="shared" si="13"/>
        <v>4627</v>
      </c>
      <c r="W18" s="9"/>
      <c r="X18" s="28">
        <f t="shared" si="14"/>
        <v>8601</v>
      </c>
      <c r="Y18" s="28">
        <f t="shared" si="15"/>
        <v>47588</v>
      </c>
      <c r="Z18" s="28">
        <f t="shared" si="16"/>
        <v>319733</v>
      </c>
      <c r="AA18" s="9"/>
      <c r="AB18" s="28">
        <f t="shared" si="3"/>
        <v>-10233</v>
      </c>
      <c r="AC18" s="28">
        <f t="shared" si="4"/>
        <v>-17.697722280832224</v>
      </c>
      <c r="AD18" s="28">
        <f t="shared" si="5"/>
        <v>-10212</v>
      </c>
      <c r="AE18" s="28">
        <f t="shared" si="6"/>
        <v>-3.0950612980951373</v>
      </c>
      <c r="AF18" s="21"/>
      <c r="AG18" s="21"/>
    </row>
    <row r="19" spans="2:33" s="19" customFormat="1" ht="27.75" customHeight="1">
      <c r="B19" s="23">
        <v>42071</v>
      </c>
      <c r="C19" s="24"/>
      <c r="D19" s="28">
        <v>9764</v>
      </c>
      <c r="E19" s="28">
        <f t="shared" si="7"/>
        <v>67153</v>
      </c>
      <c r="F19" s="28">
        <f t="shared" si="8"/>
        <v>335871</v>
      </c>
      <c r="G19" s="24"/>
      <c r="H19" s="28">
        <v>0</v>
      </c>
      <c r="I19" s="28">
        <f t="shared" si="9"/>
        <v>432</v>
      </c>
      <c r="J19" s="28">
        <f t="shared" si="10"/>
        <v>3838</v>
      </c>
      <c r="K19" s="24"/>
      <c r="L19" s="28">
        <f t="shared" si="0"/>
        <v>9764</v>
      </c>
      <c r="M19" s="28">
        <f t="shared" si="1"/>
        <v>67585</v>
      </c>
      <c r="N19" s="28">
        <f t="shared" si="17"/>
        <v>339709</v>
      </c>
      <c r="O19" s="24"/>
      <c r="P19" s="26">
        <v>10277</v>
      </c>
      <c r="Q19" s="28">
        <f t="shared" si="11"/>
        <v>57163</v>
      </c>
      <c r="R19" s="28">
        <f t="shared" si="12"/>
        <v>325383</v>
      </c>
      <c r="S19" s="9"/>
      <c r="T19" s="28">
        <v>0</v>
      </c>
      <c r="U19" s="28">
        <f t="shared" si="2"/>
        <v>702</v>
      </c>
      <c r="V19" s="28">
        <f t="shared" si="13"/>
        <v>4627</v>
      </c>
      <c r="W19" s="9"/>
      <c r="X19" s="28">
        <f t="shared" si="14"/>
        <v>10277</v>
      </c>
      <c r="Y19" s="28">
        <f t="shared" si="15"/>
        <v>57865</v>
      </c>
      <c r="Z19" s="28">
        <f t="shared" si="16"/>
        <v>330010</v>
      </c>
      <c r="AA19" s="9"/>
      <c r="AB19" s="28">
        <f t="shared" si="3"/>
        <v>-9720</v>
      </c>
      <c r="AC19" s="28">
        <f t="shared" si="4"/>
        <v>-14.381889472516091</v>
      </c>
      <c r="AD19" s="28">
        <f t="shared" si="5"/>
        <v>-9699</v>
      </c>
      <c r="AE19" s="28">
        <f t="shared" si="6"/>
        <v>-2.8550906805530616</v>
      </c>
      <c r="AF19" s="21"/>
      <c r="AG19" s="21"/>
    </row>
    <row r="20" spans="2:33" s="19" customFormat="1" ht="27.75" customHeight="1">
      <c r="B20" s="23">
        <v>42072</v>
      </c>
      <c r="C20" s="24"/>
      <c r="D20" s="28">
        <v>11260</v>
      </c>
      <c r="E20" s="28">
        <f t="shared" si="7"/>
        <v>78413</v>
      </c>
      <c r="F20" s="28">
        <f t="shared" si="8"/>
        <v>347131</v>
      </c>
      <c r="G20" s="24"/>
      <c r="H20" s="28">
        <v>0</v>
      </c>
      <c r="I20" s="28">
        <f t="shared" si="9"/>
        <v>432</v>
      </c>
      <c r="J20" s="28">
        <f t="shared" si="10"/>
        <v>3838</v>
      </c>
      <c r="K20" s="24"/>
      <c r="L20" s="28">
        <f t="shared" si="0"/>
        <v>11260</v>
      </c>
      <c r="M20" s="28">
        <f t="shared" si="1"/>
        <v>78845</v>
      </c>
      <c r="N20" s="28">
        <f t="shared" si="17"/>
        <v>350969</v>
      </c>
      <c r="O20" s="24"/>
      <c r="P20" s="26">
        <v>4623</v>
      </c>
      <c r="Q20" s="28">
        <f t="shared" si="11"/>
        <v>61786</v>
      </c>
      <c r="R20" s="28">
        <f t="shared" si="12"/>
        <v>330006</v>
      </c>
      <c r="S20" s="9"/>
      <c r="T20" s="28">
        <v>102</v>
      </c>
      <c r="U20" s="28">
        <f t="shared" si="2"/>
        <v>804</v>
      </c>
      <c r="V20" s="28">
        <f t="shared" si="13"/>
        <v>4729</v>
      </c>
      <c r="W20" s="9"/>
      <c r="X20" s="28">
        <f t="shared" si="14"/>
        <v>4725</v>
      </c>
      <c r="Y20" s="28">
        <f t="shared" si="15"/>
        <v>62590</v>
      </c>
      <c r="Z20" s="28">
        <f t="shared" si="16"/>
        <v>334735</v>
      </c>
      <c r="AA20" s="9"/>
      <c r="AB20" s="28">
        <f t="shared" si="3"/>
        <v>-16255</v>
      </c>
      <c r="AC20" s="28">
        <f t="shared" si="4"/>
        <v>-20.616399264379478</v>
      </c>
      <c r="AD20" s="28">
        <f t="shared" si="5"/>
        <v>-16234</v>
      </c>
      <c r="AE20" s="28">
        <f t="shared" si="6"/>
        <v>-4.625479743225185</v>
      </c>
      <c r="AF20" s="21"/>
      <c r="AG20" s="21"/>
    </row>
    <row r="21" spans="2:33" s="19" customFormat="1" ht="27.75" customHeight="1">
      <c r="B21" s="23">
        <v>42073</v>
      </c>
      <c r="C21" s="24"/>
      <c r="D21" s="28">
        <v>5935</v>
      </c>
      <c r="E21" s="28">
        <f t="shared" si="7"/>
        <v>84348</v>
      </c>
      <c r="F21" s="28">
        <f t="shared" si="8"/>
        <v>353066</v>
      </c>
      <c r="G21" s="24"/>
      <c r="H21" s="28">
        <v>0</v>
      </c>
      <c r="I21" s="28">
        <f t="shared" si="9"/>
        <v>432</v>
      </c>
      <c r="J21" s="28">
        <f t="shared" si="10"/>
        <v>3838</v>
      </c>
      <c r="K21" s="24"/>
      <c r="L21" s="28">
        <f t="shared" si="0"/>
        <v>5935</v>
      </c>
      <c r="M21" s="28">
        <f t="shared" si="1"/>
        <v>84780</v>
      </c>
      <c r="N21" s="28">
        <f t="shared" si="17"/>
        <v>356904</v>
      </c>
      <c r="O21" s="24"/>
      <c r="P21" s="26">
        <v>6062</v>
      </c>
      <c r="Q21" s="28">
        <f t="shared" si="11"/>
        <v>67848</v>
      </c>
      <c r="R21" s="28">
        <f t="shared" si="12"/>
        <v>336068</v>
      </c>
      <c r="S21" s="9"/>
      <c r="T21" s="28">
        <v>191</v>
      </c>
      <c r="U21" s="28">
        <f t="shared" si="2"/>
        <v>995</v>
      </c>
      <c r="V21" s="28">
        <f t="shared" si="13"/>
        <v>4920</v>
      </c>
      <c r="W21" s="9"/>
      <c r="X21" s="28">
        <f t="shared" si="14"/>
        <v>6253</v>
      </c>
      <c r="Y21" s="28">
        <f t="shared" si="15"/>
        <v>68843</v>
      </c>
      <c r="Z21" s="28">
        <f t="shared" si="16"/>
        <v>340988</v>
      </c>
      <c r="AA21" s="9"/>
      <c r="AB21" s="28">
        <f t="shared" si="3"/>
        <v>-15937</v>
      </c>
      <c r="AC21" s="28">
        <f t="shared" si="4"/>
        <v>-18.79806558150507</v>
      </c>
      <c r="AD21" s="28">
        <f t="shared" si="5"/>
        <v>-15916</v>
      </c>
      <c r="AE21" s="28">
        <f t="shared" si="6"/>
        <v>-4.459462488512317</v>
      </c>
      <c r="AF21" s="21"/>
      <c r="AG21" s="21"/>
    </row>
    <row r="22" spans="2:33" s="19" customFormat="1" ht="27.75" customHeight="1">
      <c r="B22" s="23">
        <v>42074</v>
      </c>
      <c r="C22" s="24"/>
      <c r="D22" s="28">
        <v>8134</v>
      </c>
      <c r="E22" s="28">
        <f t="shared" si="7"/>
        <v>92482</v>
      </c>
      <c r="F22" s="28">
        <f t="shared" si="8"/>
        <v>361200</v>
      </c>
      <c r="G22" s="24"/>
      <c r="H22" s="28">
        <v>126</v>
      </c>
      <c r="I22" s="28">
        <f t="shared" si="9"/>
        <v>558</v>
      </c>
      <c r="J22" s="28">
        <f t="shared" si="10"/>
        <v>3964</v>
      </c>
      <c r="K22" s="24"/>
      <c r="L22" s="28">
        <f t="shared" si="0"/>
        <v>8260</v>
      </c>
      <c r="M22" s="28">
        <f t="shared" si="1"/>
        <v>93040</v>
      </c>
      <c r="N22" s="28">
        <f t="shared" si="17"/>
        <v>365164</v>
      </c>
      <c r="O22" s="24"/>
      <c r="P22" s="26">
        <v>6369</v>
      </c>
      <c r="Q22" s="28">
        <f t="shared" si="11"/>
        <v>74217</v>
      </c>
      <c r="R22" s="28">
        <f t="shared" si="12"/>
        <v>342437</v>
      </c>
      <c r="S22" s="9"/>
      <c r="T22" s="28">
        <v>0</v>
      </c>
      <c r="U22" s="28">
        <f t="shared" si="2"/>
        <v>995</v>
      </c>
      <c r="V22" s="28">
        <f t="shared" si="13"/>
        <v>4920</v>
      </c>
      <c r="W22" s="9"/>
      <c r="X22" s="28">
        <f t="shared" si="14"/>
        <v>6369</v>
      </c>
      <c r="Y22" s="28">
        <f t="shared" si="15"/>
        <v>75212</v>
      </c>
      <c r="Z22" s="28">
        <f t="shared" si="16"/>
        <v>347357</v>
      </c>
      <c r="AA22" s="9"/>
      <c r="AB22" s="28">
        <f t="shared" si="3"/>
        <v>-17828</v>
      </c>
      <c r="AC22" s="28">
        <f t="shared" si="4"/>
        <v>-19.16165090283749</v>
      </c>
      <c r="AD22" s="28">
        <f t="shared" si="5"/>
        <v>-17807</v>
      </c>
      <c r="AE22" s="28">
        <f t="shared" si="6"/>
        <v>-4.876439079427326</v>
      </c>
      <c r="AF22" s="21"/>
      <c r="AG22" s="21"/>
    </row>
    <row r="23" spans="2:33" s="19" customFormat="1" ht="27.75" customHeight="1">
      <c r="B23" s="23">
        <v>42075</v>
      </c>
      <c r="C23" s="24"/>
      <c r="D23" s="28">
        <v>6369</v>
      </c>
      <c r="E23" s="28">
        <f t="shared" si="7"/>
        <v>98851</v>
      </c>
      <c r="F23" s="28">
        <f t="shared" si="8"/>
        <v>367569</v>
      </c>
      <c r="G23" s="24"/>
      <c r="H23" s="28">
        <v>0</v>
      </c>
      <c r="I23" s="28">
        <f t="shared" si="9"/>
        <v>558</v>
      </c>
      <c r="J23" s="28">
        <f t="shared" si="10"/>
        <v>3964</v>
      </c>
      <c r="K23" s="24"/>
      <c r="L23" s="28">
        <f t="shared" si="0"/>
        <v>6369</v>
      </c>
      <c r="M23" s="28">
        <f t="shared" si="1"/>
        <v>99409</v>
      </c>
      <c r="N23" s="28">
        <f t="shared" si="17"/>
        <v>371533</v>
      </c>
      <c r="O23" s="24"/>
      <c r="P23" s="26">
        <v>4618</v>
      </c>
      <c r="Q23" s="28">
        <f t="shared" si="11"/>
        <v>78835</v>
      </c>
      <c r="R23" s="28">
        <f t="shared" si="12"/>
        <v>347055</v>
      </c>
      <c r="S23" s="9"/>
      <c r="T23" s="28">
        <v>155</v>
      </c>
      <c r="U23" s="28">
        <f t="shared" si="2"/>
        <v>1150</v>
      </c>
      <c r="V23" s="28">
        <f t="shared" si="13"/>
        <v>5075</v>
      </c>
      <c r="W23" s="9"/>
      <c r="X23" s="28">
        <f t="shared" si="14"/>
        <v>4773</v>
      </c>
      <c r="Y23" s="28">
        <f t="shared" si="15"/>
        <v>79985</v>
      </c>
      <c r="Z23" s="28">
        <f t="shared" si="16"/>
        <v>352130</v>
      </c>
      <c r="AA23" s="9"/>
      <c r="AB23" s="28">
        <f t="shared" si="3"/>
        <v>-19424</v>
      </c>
      <c r="AC23" s="28">
        <f t="shared" si="4"/>
        <v>-19.5394783168526</v>
      </c>
      <c r="AD23" s="28">
        <f t="shared" si="5"/>
        <v>-19403</v>
      </c>
      <c r="AE23" s="28">
        <f t="shared" si="6"/>
        <v>-5.222416312952012</v>
      </c>
      <c r="AF23" s="21"/>
      <c r="AG23" s="21"/>
    </row>
    <row r="24" spans="2:33" s="19" customFormat="1" ht="27.75" customHeight="1">
      <c r="B24" s="23">
        <v>42076</v>
      </c>
      <c r="C24" s="24"/>
      <c r="D24" s="28">
        <v>6172</v>
      </c>
      <c r="E24" s="28">
        <f t="shared" si="7"/>
        <v>105023</v>
      </c>
      <c r="F24" s="28">
        <f t="shared" si="8"/>
        <v>373741</v>
      </c>
      <c r="G24" s="24"/>
      <c r="H24" s="28">
        <v>0</v>
      </c>
      <c r="I24" s="28">
        <f t="shared" si="9"/>
        <v>558</v>
      </c>
      <c r="J24" s="28">
        <f t="shared" si="10"/>
        <v>3964</v>
      </c>
      <c r="K24" s="24"/>
      <c r="L24" s="28">
        <f t="shared" si="0"/>
        <v>6172</v>
      </c>
      <c r="M24" s="28">
        <f t="shared" si="1"/>
        <v>105581</v>
      </c>
      <c r="N24" s="28">
        <f t="shared" si="17"/>
        <v>377705</v>
      </c>
      <c r="O24" s="24"/>
      <c r="P24" s="26">
        <v>7122</v>
      </c>
      <c r="Q24" s="28">
        <f t="shared" si="11"/>
        <v>85957</v>
      </c>
      <c r="R24" s="28">
        <f t="shared" si="12"/>
        <v>354177</v>
      </c>
      <c r="S24" s="9"/>
      <c r="T24" s="28">
        <v>0</v>
      </c>
      <c r="U24" s="28">
        <f t="shared" si="2"/>
        <v>1150</v>
      </c>
      <c r="V24" s="28">
        <f t="shared" si="13"/>
        <v>5075</v>
      </c>
      <c r="W24" s="9"/>
      <c r="X24" s="28">
        <f t="shared" si="14"/>
        <v>7122</v>
      </c>
      <c r="Y24" s="28">
        <f t="shared" si="15"/>
        <v>87107</v>
      </c>
      <c r="Z24" s="28">
        <f t="shared" si="16"/>
        <v>359252</v>
      </c>
      <c r="AA24" s="9"/>
      <c r="AB24" s="28">
        <f t="shared" si="3"/>
        <v>-18474</v>
      </c>
      <c r="AC24" s="28">
        <f t="shared" si="4"/>
        <v>-17.49746640020458</v>
      </c>
      <c r="AD24" s="28">
        <f t="shared" si="5"/>
        <v>-18453</v>
      </c>
      <c r="AE24" s="28">
        <f t="shared" si="6"/>
        <v>-4.885558835599211</v>
      </c>
      <c r="AF24" s="21"/>
      <c r="AG24" s="21"/>
    </row>
    <row r="25" spans="2:33" s="19" customFormat="1" ht="27.75" customHeight="1">
      <c r="B25" s="23">
        <v>42077</v>
      </c>
      <c r="C25" s="24"/>
      <c r="D25" s="28">
        <v>7574</v>
      </c>
      <c r="E25" s="28">
        <f t="shared" si="7"/>
        <v>112597</v>
      </c>
      <c r="F25" s="28">
        <f t="shared" si="8"/>
        <v>381315</v>
      </c>
      <c r="G25" s="24"/>
      <c r="H25" s="28">
        <v>0</v>
      </c>
      <c r="I25" s="28">
        <f t="shared" si="9"/>
        <v>558</v>
      </c>
      <c r="J25" s="28">
        <f t="shared" si="10"/>
        <v>3964</v>
      </c>
      <c r="K25" s="24"/>
      <c r="L25" s="28">
        <f t="shared" si="0"/>
        <v>7574</v>
      </c>
      <c r="M25" s="28">
        <f t="shared" si="1"/>
        <v>113155</v>
      </c>
      <c r="N25" s="28">
        <f t="shared" si="17"/>
        <v>385279</v>
      </c>
      <c r="O25" s="24"/>
      <c r="P25" s="26">
        <v>9167</v>
      </c>
      <c r="Q25" s="28">
        <f t="shared" si="11"/>
        <v>95124</v>
      </c>
      <c r="R25" s="28">
        <f t="shared" si="12"/>
        <v>363344</v>
      </c>
      <c r="S25" s="9"/>
      <c r="T25" s="28">
        <v>305</v>
      </c>
      <c r="U25" s="28">
        <f t="shared" si="2"/>
        <v>1455</v>
      </c>
      <c r="V25" s="28">
        <f t="shared" si="13"/>
        <v>5380</v>
      </c>
      <c r="W25" s="9"/>
      <c r="X25" s="28">
        <f t="shared" si="14"/>
        <v>9472</v>
      </c>
      <c r="Y25" s="28">
        <f t="shared" si="15"/>
        <v>96579</v>
      </c>
      <c r="Z25" s="28">
        <f t="shared" si="16"/>
        <v>368724</v>
      </c>
      <c r="AA25" s="9"/>
      <c r="AB25" s="28">
        <f t="shared" si="3"/>
        <v>-16576</v>
      </c>
      <c r="AC25" s="28">
        <f t="shared" si="4"/>
        <v>-14.648932879678316</v>
      </c>
      <c r="AD25" s="28">
        <f t="shared" si="5"/>
        <v>-16555</v>
      </c>
      <c r="AE25" s="28">
        <f t="shared" si="6"/>
        <v>-4.296886152632248</v>
      </c>
      <c r="AF25" s="21"/>
      <c r="AG25" s="21"/>
    </row>
    <row r="26" spans="2:33" s="19" customFormat="1" ht="27.75" customHeight="1">
      <c r="B26" s="23">
        <v>42078</v>
      </c>
      <c r="C26" s="24"/>
      <c r="D26" s="28">
        <v>11263</v>
      </c>
      <c r="E26" s="28">
        <f t="shared" si="7"/>
        <v>123860</v>
      </c>
      <c r="F26" s="28">
        <f t="shared" si="8"/>
        <v>392578</v>
      </c>
      <c r="G26" s="24"/>
      <c r="H26" s="28">
        <v>0</v>
      </c>
      <c r="I26" s="28">
        <f t="shared" si="9"/>
        <v>558</v>
      </c>
      <c r="J26" s="28">
        <f t="shared" si="10"/>
        <v>3964</v>
      </c>
      <c r="K26" s="24"/>
      <c r="L26" s="28">
        <f t="shared" si="0"/>
        <v>11263</v>
      </c>
      <c r="M26" s="28">
        <f t="shared" si="1"/>
        <v>124418</v>
      </c>
      <c r="N26" s="28">
        <f t="shared" si="17"/>
        <v>396542</v>
      </c>
      <c r="O26" s="24"/>
      <c r="P26" s="26">
        <v>11030</v>
      </c>
      <c r="Q26" s="28">
        <f t="shared" si="11"/>
        <v>106154</v>
      </c>
      <c r="R26" s="28">
        <f t="shared" si="12"/>
        <v>374374</v>
      </c>
      <c r="S26" s="9"/>
      <c r="T26" s="28">
        <v>0</v>
      </c>
      <c r="U26" s="28">
        <f t="shared" si="2"/>
        <v>1455</v>
      </c>
      <c r="V26" s="28">
        <f t="shared" si="13"/>
        <v>5380</v>
      </c>
      <c r="W26" s="9"/>
      <c r="X26" s="28">
        <f t="shared" si="14"/>
        <v>11030</v>
      </c>
      <c r="Y26" s="28">
        <f t="shared" si="15"/>
        <v>107609</v>
      </c>
      <c r="Z26" s="28">
        <f t="shared" si="16"/>
        <v>379754</v>
      </c>
      <c r="AA26" s="9"/>
      <c r="AB26" s="28">
        <f t="shared" si="3"/>
        <v>-16809</v>
      </c>
      <c r="AC26" s="28">
        <f t="shared" si="4"/>
        <v>-13.51010303975309</v>
      </c>
      <c r="AD26" s="28">
        <f t="shared" si="5"/>
        <v>-16788</v>
      </c>
      <c r="AE26" s="28">
        <f t="shared" si="6"/>
        <v>-4.233599467395635</v>
      </c>
      <c r="AF26" s="21"/>
      <c r="AG26" s="20"/>
    </row>
    <row r="27" spans="2:33" s="19" customFormat="1" ht="27.75" customHeight="1">
      <c r="B27" s="23">
        <v>42079</v>
      </c>
      <c r="C27" s="24"/>
      <c r="D27" s="28">
        <v>12038</v>
      </c>
      <c r="E27" s="28">
        <f t="shared" si="7"/>
        <v>135898</v>
      </c>
      <c r="F27" s="28">
        <f t="shared" si="8"/>
        <v>404616</v>
      </c>
      <c r="G27" s="24"/>
      <c r="H27" s="28">
        <v>0</v>
      </c>
      <c r="I27" s="28">
        <f t="shared" si="9"/>
        <v>558</v>
      </c>
      <c r="J27" s="28">
        <f t="shared" si="10"/>
        <v>3964</v>
      </c>
      <c r="K27" s="24"/>
      <c r="L27" s="28">
        <f t="shared" si="0"/>
        <v>12038</v>
      </c>
      <c r="M27" s="28">
        <f t="shared" si="1"/>
        <v>136456</v>
      </c>
      <c r="N27" s="28">
        <f t="shared" si="17"/>
        <v>408580</v>
      </c>
      <c r="O27" s="24"/>
      <c r="P27" s="26">
        <v>5280</v>
      </c>
      <c r="Q27" s="28">
        <f t="shared" si="11"/>
        <v>111434</v>
      </c>
      <c r="R27" s="28">
        <f t="shared" si="12"/>
        <v>379654</v>
      </c>
      <c r="S27" s="9"/>
      <c r="T27" s="28">
        <v>196</v>
      </c>
      <c r="U27" s="28">
        <f t="shared" si="2"/>
        <v>1651</v>
      </c>
      <c r="V27" s="28">
        <f t="shared" si="13"/>
        <v>5576</v>
      </c>
      <c r="W27" s="9"/>
      <c r="X27" s="28">
        <f t="shared" si="14"/>
        <v>5476</v>
      </c>
      <c r="Y27" s="28">
        <f t="shared" si="15"/>
        <v>113085</v>
      </c>
      <c r="Z27" s="28">
        <f t="shared" si="16"/>
        <v>385230</v>
      </c>
      <c r="AA27" s="9"/>
      <c r="AB27" s="28">
        <f t="shared" si="3"/>
        <v>-23371</v>
      </c>
      <c r="AC27" s="28">
        <f t="shared" si="4"/>
        <v>-17.12713255554904</v>
      </c>
      <c r="AD27" s="28">
        <f t="shared" si="5"/>
        <v>-23350</v>
      </c>
      <c r="AE27" s="28">
        <f t="shared" si="6"/>
        <v>-5.714915071711782</v>
      </c>
      <c r="AF27" s="21"/>
      <c r="AG27" s="21"/>
    </row>
    <row r="28" spans="2:33" s="19" customFormat="1" ht="27.75" customHeight="1">
      <c r="B28" s="23">
        <v>42080</v>
      </c>
      <c r="C28" s="24"/>
      <c r="D28" s="28">
        <v>6884</v>
      </c>
      <c r="E28" s="28">
        <f t="shared" si="7"/>
        <v>142782</v>
      </c>
      <c r="F28" s="28">
        <f t="shared" si="8"/>
        <v>411500</v>
      </c>
      <c r="G28" s="24"/>
      <c r="H28" s="28">
        <v>0</v>
      </c>
      <c r="I28" s="28">
        <f t="shared" si="9"/>
        <v>558</v>
      </c>
      <c r="J28" s="28">
        <f t="shared" si="10"/>
        <v>3964</v>
      </c>
      <c r="K28" s="24"/>
      <c r="L28" s="28">
        <f t="shared" si="0"/>
        <v>6884</v>
      </c>
      <c r="M28" s="28">
        <f t="shared" si="1"/>
        <v>143340</v>
      </c>
      <c r="N28" s="28">
        <f t="shared" si="17"/>
        <v>415464</v>
      </c>
      <c r="O28" s="24"/>
      <c r="P28" s="26">
        <v>6905</v>
      </c>
      <c r="Q28" s="28">
        <f t="shared" si="11"/>
        <v>118339</v>
      </c>
      <c r="R28" s="28">
        <f t="shared" si="12"/>
        <v>386559</v>
      </c>
      <c r="S28" s="9"/>
      <c r="T28" s="28">
        <v>169</v>
      </c>
      <c r="U28" s="28">
        <f t="shared" si="2"/>
        <v>1820</v>
      </c>
      <c r="V28" s="28">
        <f t="shared" si="13"/>
        <v>5745</v>
      </c>
      <c r="W28" s="9"/>
      <c r="X28" s="28">
        <f t="shared" si="14"/>
        <v>7074</v>
      </c>
      <c r="Y28" s="28">
        <f t="shared" si="15"/>
        <v>120159</v>
      </c>
      <c r="Z28" s="28">
        <f t="shared" si="16"/>
        <v>392304</v>
      </c>
      <c r="AA28" s="9"/>
      <c r="AB28" s="28">
        <f t="shared" si="3"/>
        <v>-23181</v>
      </c>
      <c r="AC28" s="28">
        <f t="shared" si="4"/>
        <v>-16.172038509836753</v>
      </c>
      <c r="AD28" s="28">
        <f t="shared" si="5"/>
        <v>-23160</v>
      </c>
      <c r="AE28" s="28">
        <f t="shared" si="6"/>
        <v>-5.574490208537924</v>
      </c>
      <c r="AF28" s="21"/>
      <c r="AG28" s="21"/>
    </row>
    <row r="29" spans="2:33" s="19" customFormat="1" ht="27.75" customHeight="1">
      <c r="B29" s="23">
        <v>42081</v>
      </c>
      <c r="C29" s="24"/>
      <c r="D29" s="28">
        <v>10127</v>
      </c>
      <c r="E29" s="28">
        <f t="shared" si="7"/>
        <v>152909</v>
      </c>
      <c r="F29" s="28">
        <f t="shared" si="8"/>
        <v>421627</v>
      </c>
      <c r="G29" s="24"/>
      <c r="H29" s="28">
        <v>151</v>
      </c>
      <c r="I29" s="28">
        <f t="shared" si="9"/>
        <v>709</v>
      </c>
      <c r="J29" s="28">
        <f t="shared" si="10"/>
        <v>4115</v>
      </c>
      <c r="K29" s="24"/>
      <c r="L29" s="28">
        <f t="shared" si="0"/>
        <v>10278</v>
      </c>
      <c r="M29" s="28">
        <f t="shared" si="1"/>
        <v>153618</v>
      </c>
      <c r="N29" s="28">
        <f t="shared" si="17"/>
        <v>425742</v>
      </c>
      <c r="O29" s="24"/>
      <c r="P29" s="26">
        <v>8470</v>
      </c>
      <c r="Q29" s="28">
        <f t="shared" si="11"/>
        <v>126809</v>
      </c>
      <c r="R29" s="28">
        <f t="shared" si="12"/>
        <v>395029</v>
      </c>
      <c r="S29" s="9"/>
      <c r="T29" s="28">
        <v>0</v>
      </c>
      <c r="U29" s="28">
        <f t="shared" si="2"/>
        <v>1820</v>
      </c>
      <c r="V29" s="28">
        <f t="shared" si="13"/>
        <v>5745</v>
      </c>
      <c r="W29" s="9"/>
      <c r="X29" s="28">
        <f t="shared" si="14"/>
        <v>8470</v>
      </c>
      <c r="Y29" s="28">
        <f t="shared" si="15"/>
        <v>128629</v>
      </c>
      <c r="Z29" s="28">
        <f t="shared" si="16"/>
        <v>400774</v>
      </c>
      <c r="AA29" s="9"/>
      <c r="AB29" s="28">
        <f t="shared" si="3"/>
        <v>-24989</v>
      </c>
      <c r="AC29" s="28">
        <f t="shared" si="4"/>
        <v>-16.266973922326812</v>
      </c>
      <c r="AD29" s="28">
        <f t="shared" si="5"/>
        <v>-24968</v>
      </c>
      <c r="AE29" s="28">
        <f t="shared" si="6"/>
        <v>-5.864584654556046</v>
      </c>
      <c r="AF29" s="21"/>
      <c r="AG29" s="21"/>
    </row>
    <row r="30" spans="2:33" s="19" customFormat="1" ht="27.75" customHeight="1">
      <c r="B30" s="23">
        <v>42082</v>
      </c>
      <c r="C30" s="24"/>
      <c r="D30" s="28">
        <v>12510</v>
      </c>
      <c r="E30" s="28">
        <f t="shared" si="7"/>
        <v>165419</v>
      </c>
      <c r="F30" s="28">
        <f t="shared" si="8"/>
        <v>434137</v>
      </c>
      <c r="G30" s="24"/>
      <c r="H30" s="28">
        <v>0</v>
      </c>
      <c r="I30" s="28">
        <f t="shared" si="9"/>
        <v>709</v>
      </c>
      <c r="J30" s="28">
        <f t="shared" si="10"/>
        <v>4115</v>
      </c>
      <c r="K30" s="24"/>
      <c r="L30" s="28">
        <f t="shared" si="0"/>
        <v>12510</v>
      </c>
      <c r="M30" s="28">
        <f t="shared" si="1"/>
        <v>166128</v>
      </c>
      <c r="N30" s="28">
        <f t="shared" si="17"/>
        <v>438252</v>
      </c>
      <c r="O30" s="24"/>
      <c r="P30" s="26">
        <v>10093</v>
      </c>
      <c r="Q30" s="28">
        <f t="shared" si="11"/>
        <v>136902</v>
      </c>
      <c r="R30" s="28">
        <f t="shared" si="12"/>
        <v>405122</v>
      </c>
      <c r="S30" s="9"/>
      <c r="T30" s="28">
        <v>202</v>
      </c>
      <c r="U30" s="28">
        <f t="shared" si="2"/>
        <v>2022</v>
      </c>
      <c r="V30" s="28">
        <f t="shared" si="13"/>
        <v>5947</v>
      </c>
      <c r="W30" s="9"/>
      <c r="X30" s="28">
        <f t="shared" si="14"/>
        <v>10295</v>
      </c>
      <c r="Y30" s="28">
        <f t="shared" si="15"/>
        <v>138924</v>
      </c>
      <c r="Z30" s="28">
        <f t="shared" si="16"/>
        <v>411069</v>
      </c>
      <c r="AA30" s="9"/>
      <c r="AB30" s="28">
        <f t="shared" si="3"/>
        <v>-27204</v>
      </c>
      <c r="AC30" s="28">
        <f t="shared" si="4"/>
        <v>-16.375325050563422</v>
      </c>
      <c r="AD30" s="28">
        <f t="shared" si="5"/>
        <v>-27183</v>
      </c>
      <c r="AE30" s="28">
        <f t="shared" si="6"/>
        <v>-6.2025957668190905</v>
      </c>
      <c r="AF30" s="21"/>
      <c r="AG30" s="21"/>
    </row>
    <row r="31" spans="2:33" s="19" customFormat="1" ht="27.75" customHeight="1">
      <c r="B31" s="23">
        <v>42083</v>
      </c>
      <c r="C31" s="24"/>
      <c r="D31" s="28">
        <v>14356</v>
      </c>
      <c r="E31" s="28">
        <f t="shared" si="7"/>
        <v>179775</v>
      </c>
      <c r="F31" s="28">
        <f t="shared" si="8"/>
        <v>448493</v>
      </c>
      <c r="G31" s="24"/>
      <c r="H31" s="28">
        <v>496</v>
      </c>
      <c r="I31" s="28">
        <f t="shared" si="9"/>
        <v>1205</v>
      </c>
      <c r="J31" s="28">
        <f t="shared" si="10"/>
        <v>4611</v>
      </c>
      <c r="K31" s="24"/>
      <c r="L31" s="28">
        <f t="shared" si="0"/>
        <v>14852</v>
      </c>
      <c r="M31" s="28">
        <f t="shared" si="1"/>
        <v>180980</v>
      </c>
      <c r="N31" s="28">
        <f t="shared" si="17"/>
        <v>453104</v>
      </c>
      <c r="O31" s="24"/>
      <c r="P31" s="26">
        <v>14960</v>
      </c>
      <c r="Q31" s="28">
        <f t="shared" si="11"/>
        <v>151862</v>
      </c>
      <c r="R31" s="28">
        <f aca="true" t="shared" si="18" ref="R31:R42">IF(P31="","",(R30+P31))</f>
        <v>420082</v>
      </c>
      <c r="S31" s="9"/>
      <c r="T31" s="28">
        <v>197</v>
      </c>
      <c r="U31" s="28">
        <f t="shared" si="2"/>
        <v>2219</v>
      </c>
      <c r="V31" s="28">
        <f aca="true" t="shared" si="19" ref="V31:V42">IF(T31="","",(V30+T31))</f>
        <v>6144</v>
      </c>
      <c r="W31" s="9"/>
      <c r="X31" s="28">
        <f t="shared" si="14"/>
        <v>15157</v>
      </c>
      <c r="Y31" s="28">
        <f aca="true" t="shared" si="20" ref="Y31:Y42">IF(Q31="","",(U31+Q31))</f>
        <v>154081</v>
      </c>
      <c r="Z31" s="28">
        <f aca="true" t="shared" si="21" ref="Z31:Z42">IF(R31="","",(V31+R31))</f>
        <v>426226</v>
      </c>
      <c r="AA31" s="9"/>
      <c r="AB31" s="28">
        <f aca="true" t="shared" si="22" ref="AB31:AB42">IF(Y31="","",(Y31-M31))</f>
        <v>-26899</v>
      </c>
      <c r="AC31" s="28">
        <f aca="true" t="shared" si="23" ref="AC31:AC42">IF(Y31="","",((AB31/M31)*100))</f>
        <v>-14.862968283788264</v>
      </c>
      <c r="AD31" s="28">
        <f aca="true" t="shared" si="24" ref="AD31:AD42">IF(Z31="","",(Z31-N31))</f>
        <v>-26878</v>
      </c>
      <c r="AE31" s="28">
        <f aca="true" t="shared" si="25" ref="AE31:AE42">IF(AD31="","",((AD31/N31)*100))</f>
        <v>-5.931971467919065</v>
      </c>
      <c r="AF31" s="21"/>
      <c r="AG31" s="21"/>
    </row>
    <row r="32" spans="2:33" s="19" customFormat="1" ht="27.75" customHeight="1">
      <c r="B32" s="23">
        <v>42084</v>
      </c>
      <c r="C32" s="24"/>
      <c r="D32" s="28">
        <v>15492</v>
      </c>
      <c r="E32" s="28">
        <f t="shared" si="7"/>
        <v>195267</v>
      </c>
      <c r="F32" s="28">
        <f t="shared" si="8"/>
        <v>463985</v>
      </c>
      <c r="G32" s="24"/>
      <c r="H32" s="28">
        <v>206</v>
      </c>
      <c r="I32" s="28">
        <f t="shared" si="9"/>
        <v>1411</v>
      </c>
      <c r="J32" s="28">
        <f t="shared" si="10"/>
        <v>4817</v>
      </c>
      <c r="K32" s="24"/>
      <c r="L32" s="28">
        <f t="shared" si="0"/>
        <v>15698</v>
      </c>
      <c r="M32" s="28">
        <f t="shared" si="1"/>
        <v>196678</v>
      </c>
      <c r="N32" s="28">
        <f t="shared" si="17"/>
        <v>468802</v>
      </c>
      <c r="O32" s="24"/>
      <c r="P32" s="26">
        <v>16205</v>
      </c>
      <c r="Q32" s="28">
        <f t="shared" si="11"/>
        <v>168067</v>
      </c>
      <c r="R32" s="28">
        <f t="shared" si="18"/>
        <v>436287</v>
      </c>
      <c r="S32" s="9"/>
      <c r="T32" s="28">
        <v>282</v>
      </c>
      <c r="U32" s="28">
        <f t="shared" si="2"/>
        <v>2501</v>
      </c>
      <c r="V32" s="28">
        <f t="shared" si="19"/>
        <v>6426</v>
      </c>
      <c r="W32" s="9"/>
      <c r="X32" s="28">
        <f t="shared" si="14"/>
        <v>16487</v>
      </c>
      <c r="Y32" s="28">
        <f t="shared" si="20"/>
        <v>170568</v>
      </c>
      <c r="Z32" s="28">
        <f t="shared" si="21"/>
        <v>442713</v>
      </c>
      <c r="AA32" s="9"/>
      <c r="AB32" s="28">
        <f t="shared" si="22"/>
        <v>-26110</v>
      </c>
      <c r="AC32" s="28">
        <f t="shared" si="23"/>
        <v>-13.275506157272293</v>
      </c>
      <c r="AD32" s="28">
        <f t="shared" si="24"/>
        <v>-26089</v>
      </c>
      <c r="AE32" s="28">
        <f t="shared" si="25"/>
        <v>-5.56503598534136</v>
      </c>
      <c r="AF32" s="21"/>
      <c r="AG32" s="21"/>
    </row>
    <row r="33" spans="2:33" s="19" customFormat="1" ht="27.75" customHeight="1">
      <c r="B33" s="23">
        <v>42085</v>
      </c>
      <c r="C33" s="24"/>
      <c r="D33" s="28">
        <v>16726</v>
      </c>
      <c r="E33" s="28">
        <f t="shared" si="7"/>
        <v>211993</v>
      </c>
      <c r="F33" s="28">
        <f t="shared" si="8"/>
        <v>480711</v>
      </c>
      <c r="G33" s="24"/>
      <c r="H33" s="28">
        <v>0</v>
      </c>
      <c r="I33" s="28">
        <f t="shared" si="9"/>
        <v>1411</v>
      </c>
      <c r="J33" s="28">
        <f t="shared" si="10"/>
        <v>4817</v>
      </c>
      <c r="K33" s="24"/>
      <c r="L33" s="28">
        <f t="shared" si="0"/>
        <v>16726</v>
      </c>
      <c r="M33" s="28">
        <f t="shared" si="1"/>
        <v>213404</v>
      </c>
      <c r="N33" s="28">
        <f t="shared" si="17"/>
        <v>485528</v>
      </c>
      <c r="O33" s="24"/>
      <c r="P33" s="26">
        <v>16049</v>
      </c>
      <c r="Q33" s="28">
        <f t="shared" si="11"/>
        <v>184116</v>
      </c>
      <c r="R33" s="28">
        <f t="shared" si="18"/>
        <v>452336</v>
      </c>
      <c r="S33" s="9"/>
      <c r="T33" s="28">
        <v>0</v>
      </c>
      <c r="U33" s="28">
        <f t="shared" si="2"/>
        <v>2501</v>
      </c>
      <c r="V33" s="28">
        <f t="shared" si="19"/>
        <v>6426</v>
      </c>
      <c r="W33" s="9"/>
      <c r="X33" s="28">
        <f t="shared" si="14"/>
        <v>16049</v>
      </c>
      <c r="Y33" s="28">
        <f t="shared" si="20"/>
        <v>186617</v>
      </c>
      <c r="Z33" s="28">
        <f t="shared" si="21"/>
        <v>458762</v>
      </c>
      <c r="AA33" s="9"/>
      <c r="AB33" s="28">
        <f t="shared" si="22"/>
        <v>-26787</v>
      </c>
      <c r="AC33" s="28">
        <f t="shared" si="23"/>
        <v>-12.552248317744747</v>
      </c>
      <c r="AD33" s="28">
        <f t="shared" si="24"/>
        <v>-26766</v>
      </c>
      <c r="AE33" s="28">
        <f t="shared" si="25"/>
        <v>-5.512761364947027</v>
      </c>
      <c r="AF33" s="21"/>
      <c r="AG33" s="21"/>
    </row>
    <row r="34" spans="2:33" s="19" customFormat="1" ht="27.75" customHeight="1">
      <c r="B34" s="23">
        <v>42086</v>
      </c>
      <c r="C34" s="24"/>
      <c r="D34" s="28">
        <v>15947</v>
      </c>
      <c r="E34" s="28">
        <f t="shared" si="7"/>
        <v>227940</v>
      </c>
      <c r="F34" s="28">
        <f t="shared" si="8"/>
        <v>496658</v>
      </c>
      <c r="G34" s="24"/>
      <c r="H34" s="28">
        <v>0</v>
      </c>
      <c r="I34" s="28">
        <f t="shared" si="9"/>
        <v>1411</v>
      </c>
      <c r="J34" s="28">
        <f t="shared" si="10"/>
        <v>4817</v>
      </c>
      <c r="K34" s="24"/>
      <c r="L34" s="28">
        <f t="shared" si="0"/>
        <v>15947</v>
      </c>
      <c r="M34" s="28">
        <f t="shared" si="1"/>
        <v>229351</v>
      </c>
      <c r="N34" s="28">
        <f t="shared" si="17"/>
        <v>501475</v>
      </c>
      <c r="O34" s="24"/>
      <c r="P34" s="26">
        <v>7446</v>
      </c>
      <c r="Q34" s="28">
        <f t="shared" si="11"/>
        <v>191562</v>
      </c>
      <c r="R34" s="28">
        <f t="shared" si="18"/>
        <v>459782</v>
      </c>
      <c r="S34" s="9"/>
      <c r="T34" s="28">
        <v>199</v>
      </c>
      <c r="U34" s="28">
        <f t="shared" si="2"/>
        <v>2700</v>
      </c>
      <c r="V34" s="28">
        <f t="shared" si="19"/>
        <v>6625</v>
      </c>
      <c r="W34" s="9"/>
      <c r="X34" s="28">
        <f t="shared" si="14"/>
        <v>7645</v>
      </c>
      <c r="Y34" s="28">
        <f t="shared" si="20"/>
        <v>194262</v>
      </c>
      <c r="Z34" s="28">
        <f t="shared" si="21"/>
        <v>466407</v>
      </c>
      <c r="AA34" s="9"/>
      <c r="AB34" s="28">
        <f t="shared" si="22"/>
        <v>-35089</v>
      </c>
      <c r="AC34" s="28">
        <f t="shared" si="23"/>
        <v>-15.299257469991412</v>
      </c>
      <c r="AD34" s="28">
        <f t="shared" si="24"/>
        <v>-35068</v>
      </c>
      <c r="AE34" s="28">
        <f t="shared" si="25"/>
        <v>-6.992970736327833</v>
      </c>
      <c r="AF34" s="21"/>
      <c r="AG34" s="21"/>
    </row>
    <row r="35" spans="2:33" s="19" customFormat="1" ht="27.75" customHeight="1">
      <c r="B35" s="23">
        <v>42087</v>
      </c>
      <c r="C35" s="24"/>
      <c r="D35" s="28">
        <v>9398</v>
      </c>
      <c r="E35" s="28">
        <f t="shared" si="7"/>
        <v>237338</v>
      </c>
      <c r="F35" s="28">
        <f t="shared" si="8"/>
        <v>506056</v>
      </c>
      <c r="G35" s="24"/>
      <c r="H35" s="28">
        <v>0</v>
      </c>
      <c r="I35" s="28">
        <f t="shared" si="9"/>
        <v>1411</v>
      </c>
      <c r="J35" s="28">
        <f t="shared" si="10"/>
        <v>4817</v>
      </c>
      <c r="K35" s="24"/>
      <c r="L35" s="28">
        <f t="shared" si="0"/>
        <v>9398</v>
      </c>
      <c r="M35" s="28">
        <f t="shared" si="1"/>
        <v>238749</v>
      </c>
      <c r="N35" s="28">
        <f t="shared" si="17"/>
        <v>510873</v>
      </c>
      <c r="O35" s="24"/>
      <c r="P35" s="26">
        <v>8381</v>
      </c>
      <c r="Q35" s="28">
        <f t="shared" si="11"/>
        <v>199943</v>
      </c>
      <c r="R35" s="28">
        <f t="shared" si="18"/>
        <v>468163</v>
      </c>
      <c r="S35" s="9"/>
      <c r="T35" s="28">
        <v>202</v>
      </c>
      <c r="U35" s="28">
        <f t="shared" si="2"/>
        <v>2902</v>
      </c>
      <c r="V35" s="28">
        <f t="shared" si="19"/>
        <v>6827</v>
      </c>
      <c r="W35" s="9"/>
      <c r="X35" s="28">
        <f t="shared" si="14"/>
        <v>8583</v>
      </c>
      <c r="Y35" s="28">
        <f t="shared" si="20"/>
        <v>202845</v>
      </c>
      <c r="Z35" s="28">
        <f t="shared" si="21"/>
        <v>474990</v>
      </c>
      <c r="AA35" s="9"/>
      <c r="AB35" s="28">
        <f t="shared" si="22"/>
        <v>-35904</v>
      </c>
      <c r="AC35" s="28">
        <f t="shared" si="23"/>
        <v>-15.038387595340714</v>
      </c>
      <c r="AD35" s="28">
        <f t="shared" si="24"/>
        <v>-35883</v>
      </c>
      <c r="AE35" s="28">
        <f t="shared" si="25"/>
        <v>-7.023859158734166</v>
      </c>
      <c r="AF35" s="21"/>
      <c r="AG35" s="21"/>
    </row>
    <row r="36" spans="2:33" s="19" customFormat="1" ht="27.75" customHeight="1">
      <c r="B36" s="23">
        <v>42088</v>
      </c>
      <c r="C36" s="24"/>
      <c r="D36" s="28">
        <v>11964</v>
      </c>
      <c r="E36" s="28">
        <f t="shared" si="7"/>
        <v>249302</v>
      </c>
      <c r="F36" s="28">
        <f t="shared" si="8"/>
        <v>518020</v>
      </c>
      <c r="G36" s="24"/>
      <c r="H36" s="28">
        <v>139</v>
      </c>
      <c r="I36" s="28">
        <f t="shared" si="9"/>
        <v>1550</v>
      </c>
      <c r="J36" s="28">
        <f t="shared" si="10"/>
        <v>4956</v>
      </c>
      <c r="K36" s="24"/>
      <c r="L36" s="28">
        <f t="shared" si="0"/>
        <v>12103</v>
      </c>
      <c r="M36" s="28">
        <f t="shared" si="1"/>
        <v>250852</v>
      </c>
      <c r="N36" s="28">
        <f t="shared" si="17"/>
        <v>522976</v>
      </c>
      <c r="O36" s="24"/>
      <c r="P36" s="26">
        <v>11056</v>
      </c>
      <c r="Q36" s="28">
        <f t="shared" si="11"/>
        <v>210999</v>
      </c>
      <c r="R36" s="28">
        <f t="shared" si="18"/>
        <v>479219</v>
      </c>
      <c r="S36" s="9"/>
      <c r="T36" s="28">
        <v>0</v>
      </c>
      <c r="U36" s="28">
        <f t="shared" si="2"/>
        <v>2902</v>
      </c>
      <c r="V36" s="28">
        <f t="shared" si="19"/>
        <v>6827</v>
      </c>
      <c r="W36" s="9"/>
      <c r="X36" s="28">
        <f t="shared" si="14"/>
        <v>11056</v>
      </c>
      <c r="Y36" s="28">
        <f t="shared" si="20"/>
        <v>213901</v>
      </c>
      <c r="Z36" s="28">
        <f t="shared" si="21"/>
        <v>486046</v>
      </c>
      <c r="AA36" s="9"/>
      <c r="AB36" s="28">
        <f t="shared" si="22"/>
        <v>-36951</v>
      </c>
      <c r="AC36" s="28">
        <f t="shared" si="23"/>
        <v>-14.730199480171574</v>
      </c>
      <c r="AD36" s="28">
        <f t="shared" si="24"/>
        <v>-36930</v>
      </c>
      <c r="AE36" s="28">
        <f t="shared" si="25"/>
        <v>-7.061509514776969</v>
      </c>
      <c r="AF36" s="21"/>
      <c r="AG36" s="21"/>
    </row>
    <row r="37" spans="2:33" s="19" customFormat="1" ht="27.75" customHeight="1">
      <c r="B37" s="23">
        <v>42089</v>
      </c>
      <c r="C37" s="24"/>
      <c r="D37" s="28">
        <v>13310</v>
      </c>
      <c r="E37" s="28">
        <f t="shared" si="7"/>
        <v>262612</v>
      </c>
      <c r="F37" s="28">
        <f t="shared" si="8"/>
        <v>531330</v>
      </c>
      <c r="G37" s="24"/>
      <c r="H37" s="28">
        <v>0</v>
      </c>
      <c r="I37" s="28">
        <f t="shared" si="9"/>
        <v>1550</v>
      </c>
      <c r="J37" s="28">
        <f t="shared" si="10"/>
        <v>4956</v>
      </c>
      <c r="K37" s="24"/>
      <c r="L37" s="28">
        <f t="shared" si="0"/>
        <v>13310</v>
      </c>
      <c r="M37" s="28">
        <f t="shared" si="1"/>
        <v>264162</v>
      </c>
      <c r="N37" s="28">
        <f t="shared" si="17"/>
        <v>536286</v>
      </c>
      <c r="O37" s="24"/>
      <c r="P37" s="26">
        <v>12611</v>
      </c>
      <c r="Q37" s="28">
        <f t="shared" si="11"/>
        <v>223610</v>
      </c>
      <c r="R37" s="28">
        <f t="shared" si="18"/>
        <v>491830</v>
      </c>
      <c r="S37" s="9"/>
      <c r="T37" s="28">
        <v>399</v>
      </c>
      <c r="U37" s="28">
        <f t="shared" si="2"/>
        <v>3301</v>
      </c>
      <c r="V37" s="28">
        <f t="shared" si="19"/>
        <v>7226</v>
      </c>
      <c r="W37" s="9"/>
      <c r="X37" s="28">
        <f t="shared" si="14"/>
        <v>13010</v>
      </c>
      <c r="Y37" s="28">
        <f t="shared" si="20"/>
        <v>226911</v>
      </c>
      <c r="Z37" s="28">
        <f t="shared" si="21"/>
        <v>499056</v>
      </c>
      <c r="AA37" s="9"/>
      <c r="AB37" s="28">
        <f t="shared" si="22"/>
        <v>-37251</v>
      </c>
      <c r="AC37" s="28">
        <f t="shared" si="23"/>
        <v>-14.10157403411543</v>
      </c>
      <c r="AD37" s="28">
        <f t="shared" si="24"/>
        <v>-37230</v>
      </c>
      <c r="AE37" s="28">
        <f t="shared" si="25"/>
        <v>-6.9421912934516286</v>
      </c>
      <c r="AF37" s="21"/>
      <c r="AG37" s="21"/>
    </row>
    <row r="38" spans="2:33" s="19" customFormat="1" ht="27.75" customHeight="1">
      <c r="B38" s="23">
        <v>42090</v>
      </c>
      <c r="C38" s="24"/>
      <c r="D38" s="28">
        <v>11883</v>
      </c>
      <c r="E38" s="28">
        <f t="shared" si="7"/>
        <v>274495</v>
      </c>
      <c r="F38" s="28">
        <f t="shared" si="8"/>
        <v>543213</v>
      </c>
      <c r="G38" s="24"/>
      <c r="H38" s="28">
        <v>511</v>
      </c>
      <c r="I38" s="28">
        <f t="shared" si="9"/>
        <v>2061</v>
      </c>
      <c r="J38" s="28">
        <f t="shared" si="10"/>
        <v>5467</v>
      </c>
      <c r="K38" s="24"/>
      <c r="L38" s="28">
        <f t="shared" si="0"/>
        <v>12394</v>
      </c>
      <c r="M38" s="28">
        <f t="shared" si="1"/>
        <v>276556</v>
      </c>
      <c r="N38" s="28">
        <f t="shared" si="17"/>
        <v>548680</v>
      </c>
      <c r="O38" s="24"/>
      <c r="P38" s="26">
        <v>20263</v>
      </c>
      <c r="Q38" s="28">
        <f t="shared" si="11"/>
        <v>243873</v>
      </c>
      <c r="R38" s="28">
        <f t="shared" si="18"/>
        <v>512093</v>
      </c>
      <c r="S38" s="9"/>
      <c r="T38" s="28">
        <v>795</v>
      </c>
      <c r="U38" s="28">
        <f t="shared" si="2"/>
        <v>4096</v>
      </c>
      <c r="V38" s="28">
        <f t="shared" si="19"/>
        <v>8021</v>
      </c>
      <c r="W38" s="9"/>
      <c r="X38" s="28">
        <f t="shared" si="14"/>
        <v>21058</v>
      </c>
      <c r="Y38" s="28">
        <f t="shared" si="20"/>
        <v>247969</v>
      </c>
      <c r="Z38" s="28">
        <f t="shared" si="21"/>
        <v>520114</v>
      </c>
      <c r="AA38" s="9"/>
      <c r="AB38" s="28">
        <f t="shared" si="22"/>
        <v>-28587</v>
      </c>
      <c r="AC38" s="28">
        <f t="shared" si="23"/>
        <v>-10.336785316536252</v>
      </c>
      <c r="AD38" s="28">
        <f t="shared" si="24"/>
        <v>-28566</v>
      </c>
      <c r="AE38" s="28">
        <f t="shared" si="25"/>
        <v>-5.206313333819349</v>
      </c>
      <c r="AF38" s="21"/>
      <c r="AG38" s="21"/>
    </row>
    <row r="39" spans="2:33" s="19" customFormat="1" ht="27.75" customHeight="1">
      <c r="B39" s="23">
        <v>42091</v>
      </c>
      <c r="C39" s="24"/>
      <c r="D39" s="28">
        <v>13455</v>
      </c>
      <c r="E39" s="28">
        <f t="shared" si="7"/>
        <v>287950</v>
      </c>
      <c r="F39" s="28">
        <f t="shared" si="8"/>
        <v>556668</v>
      </c>
      <c r="G39" s="24"/>
      <c r="H39" s="28">
        <v>195</v>
      </c>
      <c r="I39" s="28">
        <f t="shared" si="9"/>
        <v>2256</v>
      </c>
      <c r="J39" s="28">
        <f t="shared" si="10"/>
        <v>5662</v>
      </c>
      <c r="K39" s="24"/>
      <c r="L39" s="28">
        <f t="shared" si="0"/>
        <v>13650</v>
      </c>
      <c r="M39" s="28">
        <f t="shared" si="1"/>
        <v>290206</v>
      </c>
      <c r="N39" s="28">
        <f t="shared" si="17"/>
        <v>562330</v>
      </c>
      <c r="O39" s="24"/>
      <c r="P39" s="26">
        <v>24892</v>
      </c>
      <c r="Q39" s="28">
        <f t="shared" si="11"/>
        <v>268765</v>
      </c>
      <c r="R39" s="28">
        <f t="shared" si="18"/>
        <v>536985</v>
      </c>
      <c r="S39" s="9"/>
      <c r="T39" s="28">
        <v>425</v>
      </c>
      <c r="U39" s="28">
        <f t="shared" si="2"/>
        <v>4521</v>
      </c>
      <c r="V39" s="28">
        <f t="shared" si="19"/>
        <v>8446</v>
      </c>
      <c r="W39" s="9"/>
      <c r="X39" s="28">
        <f t="shared" si="14"/>
        <v>25317</v>
      </c>
      <c r="Y39" s="28">
        <f t="shared" si="20"/>
        <v>273286</v>
      </c>
      <c r="Z39" s="28">
        <f t="shared" si="21"/>
        <v>545431</v>
      </c>
      <c r="AA39" s="9"/>
      <c r="AB39" s="28">
        <f t="shared" si="22"/>
        <v>-16920</v>
      </c>
      <c r="AC39" s="28">
        <f t="shared" si="23"/>
        <v>-5.830341205902014</v>
      </c>
      <c r="AD39" s="28">
        <f t="shared" si="24"/>
        <v>-16899</v>
      </c>
      <c r="AE39" s="28">
        <f t="shared" si="25"/>
        <v>-3.005174897302296</v>
      </c>
      <c r="AF39" s="21"/>
      <c r="AG39" s="21"/>
    </row>
    <row r="40" spans="2:33" s="19" customFormat="1" ht="27.75" customHeight="1">
      <c r="B40" s="23">
        <v>42092</v>
      </c>
      <c r="C40" s="24"/>
      <c r="D40" s="28">
        <v>15807</v>
      </c>
      <c r="E40" s="28">
        <f t="shared" si="7"/>
        <v>303757</v>
      </c>
      <c r="F40" s="28">
        <f t="shared" si="8"/>
        <v>572475</v>
      </c>
      <c r="G40" s="24"/>
      <c r="H40" s="28">
        <v>0</v>
      </c>
      <c r="I40" s="28">
        <f t="shared" si="9"/>
        <v>2256</v>
      </c>
      <c r="J40" s="28">
        <f t="shared" si="10"/>
        <v>5662</v>
      </c>
      <c r="K40" s="24"/>
      <c r="L40" s="28">
        <f t="shared" si="0"/>
        <v>15807</v>
      </c>
      <c r="M40" s="28">
        <f t="shared" si="1"/>
        <v>306013</v>
      </c>
      <c r="N40" s="28">
        <f t="shared" si="17"/>
        <v>578137</v>
      </c>
      <c r="O40" s="24"/>
      <c r="P40" s="26">
        <v>17964</v>
      </c>
      <c r="Q40" s="28">
        <f t="shared" si="11"/>
        <v>286729</v>
      </c>
      <c r="R40" s="28">
        <f t="shared" si="18"/>
        <v>554949</v>
      </c>
      <c r="S40" s="9"/>
      <c r="T40" s="28">
        <v>434</v>
      </c>
      <c r="U40" s="28">
        <f t="shared" si="2"/>
        <v>4955</v>
      </c>
      <c r="V40" s="28">
        <f t="shared" si="19"/>
        <v>8880</v>
      </c>
      <c r="W40" s="9"/>
      <c r="X40" s="28">
        <f t="shared" si="14"/>
        <v>18398</v>
      </c>
      <c r="Y40" s="28">
        <f t="shared" si="20"/>
        <v>291684</v>
      </c>
      <c r="Z40" s="28">
        <f t="shared" si="21"/>
        <v>563829</v>
      </c>
      <c r="AA40" s="9"/>
      <c r="AB40" s="28">
        <f t="shared" si="22"/>
        <v>-14329</v>
      </c>
      <c r="AC40" s="28">
        <f t="shared" si="23"/>
        <v>-4.682480809638806</v>
      </c>
      <c r="AD40" s="28">
        <f t="shared" si="24"/>
        <v>-14308</v>
      </c>
      <c r="AE40" s="28">
        <f t="shared" si="25"/>
        <v>-2.4748459275223693</v>
      </c>
      <c r="AF40" s="21"/>
      <c r="AG40" s="21"/>
    </row>
    <row r="41" spans="2:33" s="19" customFormat="1" ht="27.75" customHeight="1">
      <c r="B41" s="23">
        <v>42093</v>
      </c>
      <c r="C41" s="24"/>
      <c r="D41" s="28">
        <v>14348</v>
      </c>
      <c r="E41" s="28">
        <f t="shared" si="7"/>
        <v>318105</v>
      </c>
      <c r="F41" s="28">
        <f t="shared" si="8"/>
        <v>586823</v>
      </c>
      <c r="G41" s="24"/>
      <c r="H41" s="28">
        <v>0</v>
      </c>
      <c r="I41" s="28">
        <f t="shared" si="9"/>
        <v>2256</v>
      </c>
      <c r="J41" s="28">
        <f t="shared" si="10"/>
        <v>5662</v>
      </c>
      <c r="K41" s="24"/>
      <c r="L41" s="28">
        <f t="shared" si="0"/>
        <v>14348</v>
      </c>
      <c r="M41" s="28">
        <f t="shared" si="1"/>
        <v>320361</v>
      </c>
      <c r="N41" s="28">
        <f t="shared" si="17"/>
        <v>592485</v>
      </c>
      <c r="O41" s="24"/>
      <c r="P41" s="26">
        <v>12431</v>
      </c>
      <c r="Q41" s="28">
        <f t="shared" si="11"/>
        <v>299160</v>
      </c>
      <c r="R41" s="28">
        <f t="shared" si="18"/>
        <v>567380</v>
      </c>
      <c r="S41" s="9"/>
      <c r="T41" s="28">
        <v>987</v>
      </c>
      <c r="U41" s="28">
        <f t="shared" si="2"/>
        <v>5942</v>
      </c>
      <c r="V41" s="28">
        <f t="shared" si="19"/>
        <v>9867</v>
      </c>
      <c r="W41" s="9"/>
      <c r="X41" s="28">
        <f t="shared" si="14"/>
        <v>13418</v>
      </c>
      <c r="Y41" s="28">
        <f t="shared" si="20"/>
        <v>305102</v>
      </c>
      <c r="Z41" s="28">
        <f t="shared" si="21"/>
        <v>577247</v>
      </c>
      <c r="AA41" s="9"/>
      <c r="AB41" s="28">
        <f t="shared" si="22"/>
        <v>-15259</v>
      </c>
      <c r="AC41" s="28">
        <f t="shared" si="23"/>
        <v>-4.76306416823521</v>
      </c>
      <c r="AD41" s="28">
        <f t="shared" si="24"/>
        <v>-15238</v>
      </c>
      <c r="AE41" s="28">
        <f t="shared" si="25"/>
        <v>-2.5718794568638867</v>
      </c>
      <c r="AF41" s="21"/>
      <c r="AG41" s="21"/>
    </row>
    <row r="42" spans="2:33" s="19" customFormat="1" ht="27.75" customHeight="1">
      <c r="B42" s="23">
        <v>42094</v>
      </c>
      <c r="C42" s="24"/>
      <c r="D42" s="28">
        <v>8710</v>
      </c>
      <c r="E42" s="28">
        <f t="shared" si="7"/>
        <v>326815</v>
      </c>
      <c r="F42" s="28">
        <f t="shared" si="8"/>
        <v>595533</v>
      </c>
      <c r="G42" s="24"/>
      <c r="H42" s="28">
        <v>0</v>
      </c>
      <c r="I42" s="28">
        <f t="shared" si="9"/>
        <v>2256</v>
      </c>
      <c r="J42" s="28">
        <f t="shared" si="10"/>
        <v>5662</v>
      </c>
      <c r="K42" s="24"/>
      <c r="L42" s="28">
        <f t="shared" si="0"/>
        <v>8710</v>
      </c>
      <c r="M42" s="28">
        <f t="shared" si="1"/>
        <v>329071</v>
      </c>
      <c r="N42" s="28">
        <f t="shared" si="17"/>
        <v>601195</v>
      </c>
      <c r="O42" s="24"/>
      <c r="P42" s="26">
        <v>13356</v>
      </c>
      <c r="Q42" s="28">
        <f t="shared" si="11"/>
        <v>312516</v>
      </c>
      <c r="R42" s="28">
        <f t="shared" si="18"/>
        <v>580736</v>
      </c>
      <c r="S42" s="9"/>
      <c r="T42" s="28">
        <v>209</v>
      </c>
      <c r="U42" s="28">
        <f t="shared" si="2"/>
        <v>6151</v>
      </c>
      <c r="V42" s="28">
        <f t="shared" si="19"/>
        <v>10076</v>
      </c>
      <c r="W42" s="9"/>
      <c r="X42" s="28">
        <f t="shared" si="14"/>
        <v>13565</v>
      </c>
      <c r="Y42" s="28">
        <f t="shared" si="20"/>
        <v>318667</v>
      </c>
      <c r="Z42" s="28">
        <f t="shared" si="21"/>
        <v>590812</v>
      </c>
      <c r="AA42" s="9"/>
      <c r="AB42" s="28">
        <f t="shared" si="22"/>
        <v>-10404</v>
      </c>
      <c r="AC42" s="28">
        <f t="shared" si="23"/>
        <v>-3.1616277338325163</v>
      </c>
      <c r="AD42" s="28">
        <f t="shared" si="24"/>
        <v>-10383</v>
      </c>
      <c r="AE42" s="28">
        <f t="shared" si="25"/>
        <v>-1.7270602716256789</v>
      </c>
      <c r="AF42" s="21"/>
      <c r="AG42" s="21"/>
    </row>
    <row r="43" spans="2:33" s="19" customFormat="1" ht="39.75" customHeight="1">
      <c r="B43" s="56" t="s">
        <v>1</v>
      </c>
      <c r="C43" s="20"/>
      <c r="D43" s="37" t="s">
        <v>23</v>
      </c>
      <c r="E43" s="37"/>
      <c r="F43" s="36">
        <f>F42</f>
        <v>595533</v>
      </c>
      <c r="G43" s="20"/>
      <c r="H43" s="37" t="s">
        <v>23</v>
      </c>
      <c r="I43" s="37"/>
      <c r="J43" s="36">
        <f>J42</f>
        <v>5662</v>
      </c>
      <c r="K43" s="20"/>
      <c r="L43" s="37" t="s">
        <v>23</v>
      </c>
      <c r="M43" s="37"/>
      <c r="N43" s="36">
        <f>N42</f>
        <v>601195</v>
      </c>
      <c r="O43" s="20"/>
      <c r="P43" s="37" t="s">
        <v>24</v>
      </c>
      <c r="Q43" s="37"/>
      <c r="R43" s="36">
        <f>SUM(P12:P42)+P8</f>
        <v>580736</v>
      </c>
      <c r="S43" s="21"/>
      <c r="T43" s="37" t="s">
        <v>24</v>
      </c>
      <c r="U43" s="37"/>
      <c r="V43" s="36">
        <f>SUM(T12:T42)+T8</f>
        <v>10076</v>
      </c>
      <c r="W43" s="21"/>
      <c r="X43" s="37" t="s">
        <v>24</v>
      </c>
      <c r="Y43" s="37"/>
      <c r="Z43" s="36">
        <f>SUM(X12:X42)+X8</f>
        <v>590812</v>
      </c>
      <c r="AA43" s="21"/>
      <c r="AB43" s="55" t="s">
        <v>3</v>
      </c>
      <c r="AC43" s="55"/>
      <c r="AD43" s="55"/>
      <c r="AE43" s="55"/>
      <c r="AF43" s="21"/>
      <c r="AG43" s="21"/>
    </row>
    <row r="44" spans="2:33" s="19" customFormat="1" ht="49.5" customHeight="1">
      <c r="B44" s="57"/>
      <c r="C44" s="21"/>
      <c r="D44" s="36">
        <f>SUM(D12:D42)</f>
        <v>326815</v>
      </c>
      <c r="E44" s="36"/>
      <c r="F44" s="36"/>
      <c r="G44" s="21"/>
      <c r="H44" s="36">
        <f>SUM(H12:H42)</f>
        <v>2256</v>
      </c>
      <c r="I44" s="36"/>
      <c r="J44" s="36"/>
      <c r="K44" s="21"/>
      <c r="L44" s="36">
        <f>SUM(L12:L42)</f>
        <v>329071</v>
      </c>
      <c r="M44" s="36"/>
      <c r="N44" s="36"/>
      <c r="O44" s="21"/>
      <c r="P44" s="36">
        <f>SUM(P12:P42)</f>
        <v>312516</v>
      </c>
      <c r="Q44" s="36"/>
      <c r="R44" s="36"/>
      <c r="S44" s="21"/>
      <c r="T44" s="36">
        <f>SUM(T12:T42)</f>
        <v>6151</v>
      </c>
      <c r="U44" s="36"/>
      <c r="V44" s="36"/>
      <c r="W44" s="21"/>
      <c r="X44" s="36">
        <f>SUM(X12:X42)</f>
        <v>318667</v>
      </c>
      <c r="Y44" s="36"/>
      <c r="Z44" s="36"/>
      <c r="AA44" s="21"/>
      <c r="AB44" s="55"/>
      <c r="AC44" s="55"/>
      <c r="AD44" s="55"/>
      <c r="AE44" s="55"/>
      <c r="AF44" s="21"/>
      <c r="AG44" s="21"/>
    </row>
    <row r="45" ht="15" customHeight="1">
      <c r="D45" s="22"/>
    </row>
    <row r="51" ht="15" customHeight="1">
      <c r="L51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AB43:AE44"/>
    <mergeCell ref="R43:R44"/>
    <mergeCell ref="P44:Q44"/>
    <mergeCell ref="T44:U44"/>
    <mergeCell ref="X43:Y43"/>
    <mergeCell ref="D44:E44"/>
    <mergeCell ref="P43:Q43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</mergeCells>
  <conditionalFormatting sqref="AB12:AE42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2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2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5" r:id="rId2"/>
  <ignoredErrors>
    <ignoredError sqref="X13" formula="1"/>
    <ignoredError sqref="Q43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2015-04-01T05:58:55Z</cp:lastPrinted>
  <dcterms:created xsi:type="dcterms:W3CDTF">2003-10-20T07:27:17Z</dcterms:created>
  <dcterms:modified xsi:type="dcterms:W3CDTF">2015-04-03T06:05:28Z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