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5480" windowHeight="7200" activeTab="0"/>
  </bookViews>
  <sheets>
    <sheet name="2014-2015 Yılı Şubat Ayı" sheetId="1" r:id="rId1"/>
  </sheets>
  <definedNames>
    <definedName name="_xlnm.Print_Area" localSheetId="0">'2014-2015 Yılı Şubat Ayı'!$A$1:$AE$41</definedName>
  </definedNames>
  <calcPr fullCalcOnLoad="1"/>
</workbook>
</file>

<file path=xl/sharedStrings.xml><?xml version="1.0" encoding="utf-8"?>
<sst xmlns="http://schemas.openxmlformats.org/spreadsheetml/2006/main" count="50" uniqueCount="25">
  <si>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</si>
  <si>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</si>
  <si>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</si>
  <si>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</si>
  <si>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</si>
  <si>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</si>
  <si>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</si>
  <si>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</si>
  <si>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</si>
  <si>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</si>
  <si>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</si>
  <si>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</si>
  <si>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</si>
  <si>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</si>
  <si>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</si>
  <si>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</si>
  <si>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</si>
  <si>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</si>
  <si>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</si>
  <si>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</si>
  <si>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</si>
  <si>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</si>
  <si>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</si>
  <si>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2014 YILI ŞUBAT</t>
  </si>
  <si>
    <t>2015 YILI ŞUBAT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</si>
</sst>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b/>
      <sz val="36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 quotePrefix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21" xfId="0" applyNumberFormat="1" applyFont="1" applyFill="1" applyBorder="1" applyAlignment="1">
      <alignment horizontal="center" vertical="center"/>
    </xf>
    <xf numFmtId="193" fontId="54" fillId="0" borderId="2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60" fillId="0" borderId="14" xfId="0" applyNumberFormat="1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61" fillId="0" borderId="14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2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showGridLines="0" tabSelected="1" view="pageBreakPreview" zoomScale="59" zoomScaleNormal="70" zoomScaleSheetLayoutView="59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34" t="s">
        <v>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2:31" ht="49.5" customHeight="1">
      <c r="B3" s="35" t="s">
        <v>11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ht="10.5" customHeight="1">
      <c r="B4" s="5"/>
    </row>
    <row r="5" spans="2:31" ht="33" customHeight="1">
      <c r="B5" s="6"/>
      <c r="D5" s="30" t="s">
        <v>16</v>
      </c>
      <c r="E5" s="31"/>
      <c r="F5" s="31"/>
      <c r="G5" s="31"/>
      <c r="H5" s="31"/>
      <c r="I5" s="31"/>
      <c r="J5" s="31"/>
      <c r="K5" s="31"/>
      <c r="L5" s="31"/>
      <c r="M5" s="31"/>
      <c r="N5" s="32"/>
      <c r="O5" s="7"/>
      <c r="P5" s="33" t="s">
        <v>20</v>
      </c>
      <c r="Q5" s="33"/>
      <c r="R5" s="33"/>
      <c r="S5" s="33"/>
      <c r="T5" s="33"/>
      <c r="U5" s="33"/>
      <c r="V5" s="33"/>
      <c r="W5" s="33"/>
      <c r="X5" s="33"/>
      <c r="Y5" s="33"/>
      <c r="Z5" s="33"/>
      <c r="AB5" s="58" t="s">
        <v>21</v>
      </c>
      <c r="AC5" s="59"/>
      <c r="AD5" s="59"/>
      <c r="AE5" s="60"/>
    </row>
    <row r="6" spans="2:31" ht="30" customHeight="1">
      <c r="B6" s="8"/>
      <c r="C6" s="27"/>
      <c r="D6" s="40" t="s">
        <v>18</v>
      </c>
      <c r="E6" s="41"/>
      <c r="F6" s="42"/>
      <c r="G6" s="1"/>
      <c r="H6" s="40" t="s">
        <v>19</v>
      </c>
      <c r="I6" s="41"/>
      <c r="J6" s="42"/>
      <c r="K6" s="1"/>
      <c r="L6" s="40" t="s">
        <v>12</v>
      </c>
      <c r="M6" s="41"/>
      <c r="N6" s="42"/>
      <c r="O6" s="1"/>
      <c r="P6" s="40" t="s">
        <v>18</v>
      </c>
      <c r="Q6" s="41"/>
      <c r="R6" s="42"/>
      <c r="S6" s="1"/>
      <c r="T6" s="40" t="s">
        <v>19</v>
      </c>
      <c r="U6" s="41"/>
      <c r="V6" s="42"/>
      <c r="W6" s="1"/>
      <c r="X6" s="40" t="s">
        <v>12</v>
      </c>
      <c r="Y6" s="41"/>
      <c r="Z6" s="42"/>
      <c r="AB6" s="61"/>
      <c r="AC6" s="62"/>
      <c r="AD6" s="62"/>
      <c r="AE6" s="63"/>
    </row>
    <row r="7" spans="2:31" ht="24.75" customHeight="1">
      <c r="B7" s="8"/>
      <c r="C7" s="9"/>
      <c r="D7" s="43" t="s">
        <v>13</v>
      </c>
      <c r="E7" s="44"/>
      <c r="F7" s="45"/>
      <c r="G7" s="27"/>
      <c r="H7" s="43" t="s">
        <v>13</v>
      </c>
      <c r="I7" s="44"/>
      <c r="J7" s="45"/>
      <c r="K7" s="27"/>
      <c r="L7" s="43" t="s">
        <v>13</v>
      </c>
      <c r="M7" s="44"/>
      <c r="N7" s="45"/>
      <c r="O7" s="27"/>
      <c r="P7" s="43" t="s">
        <v>13</v>
      </c>
      <c r="Q7" s="44"/>
      <c r="R7" s="45"/>
      <c r="S7" s="27"/>
      <c r="T7" s="43" t="s">
        <v>13</v>
      </c>
      <c r="U7" s="44"/>
      <c r="V7" s="45"/>
      <c r="W7" s="27"/>
      <c r="X7" s="43" t="s">
        <v>13</v>
      </c>
      <c r="Y7" s="44"/>
      <c r="Z7" s="45"/>
      <c r="AB7" s="61"/>
      <c r="AC7" s="62"/>
      <c r="AD7" s="62"/>
      <c r="AE7" s="63"/>
    </row>
    <row r="8" spans="2:31" ht="24.75" customHeight="1">
      <c r="B8" s="10"/>
      <c r="C8" s="11"/>
      <c r="D8" s="46">
        <v>113586</v>
      </c>
      <c r="E8" s="47"/>
      <c r="F8" s="48"/>
      <c r="G8" s="12"/>
      <c r="H8" s="49">
        <v>1548</v>
      </c>
      <c r="I8" s="47"/>
      <c r="J8" s="48"/>
      <c r="K8" s="12"/>
      <c r="L8" s="49">
        <f>H8+D8</f>
        <v>115134</v>
      </c>
      <c r="M8" s="47"/>
      <c r="N8" s="48"/>
      <c r="O8" s="12"/>
      <c r="P8" s="49">
        <v>115600</v>
      </c>
      <c r="Q8" s="47"/>
      <c r="R8" s="48"/>
      <c r="S8" s="12"/>
      <c r="T8" s="49">
        <v>1382</v>
      </c>
      <c r="U8" s="47"/>
      <c r="V8" s="48"/>
      <c r="W8" s="12"/>
      <c r="X8" s="49">
        <f>T8+P8</f>
        <v>116982</v>
      </c>
      <c r="Y8" s="47"/>
      <c r="Z8" s="48"/>
      <c r="AA8" s="13"/>
      <c r="AB8" s="64"/>
      <c r="AC8" s="65"/>
      <c r="AD8" s="65"/>
      <c r="AE8" s="66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37" t="s">
        <v>8</v>
      </c>
      <c r="C10" s="15"/>
      <c r="D10" s="36" t="s">
        <v>10</v>
      </c>
      <c r="E10" s="39" t="s">
        <v>6</v>
      </c>
      <c r="F10" s="39" t="s">
        <v>14</v>
      </c>
      <c r="G10" s="15"/>
      <c r="H10" s="36" t="s">
        <v>10</v>
      </c>
      <c r="I10" s="39" t="s">
        <v>6</v>
      </c>
      <c r="J10" s="39" t="s">
        <v>7</v>
      </c>
      <c r="K10" s="15"/>
      <c r="L10" s="36" t="s">
        <v>10</v>
      </c>
      <c r="M10" s="39" t="s">
        <v>6</v>
      </c>
      <c r="N10" s="39" t="s">
        <v>15</v>
      </c>
      <c r="O10" s="15"/>
      <c r="P10" s="36" t="s">
        <v>10</v>
      </c>
      <c r="Q10" s="39" t="s">
        <v>6</v>
      </c>
      <c r="R10" s="39" t="s">
        <v>22</v>
      </c>
      <c r="S10" s="16"/>
      <c r="T10" s="36" t="s">
        <v>10</v>
      </c>
      <c r="U10" s="39" t="s">
        <v>6</v>
      </c>
      <c r="V10" s="39" t="s">
        <v>7</v>
      </c>
      <c r="W10" s="16"/>
      <c r="X10" s="36" t="s">
        <v>10</v>
      </c>
      <c r="Y10" s="39" t="s">
        <v>6</v>
      </c>
      <c r="Z10" s="39" t="s">
        <v>17</v>
      </c>
      <c r="AA10" s="16"/>
      <c r="AB10" s="55" t="s">
        <v>4</v>
      </c>
      <c r="AC10" s="56"/>
      <c r="AD10" s="55" t="s">
        <v>5</v>
      </c>
      <c r="AE10" s="57"/>
      <c r="AF10" s="16"/>
      <c r="AG10" s="16"/>
    </row>
    <row r="11" spans="2:33" s="14" customFormat="1" ht="30" customHeight="1">
      <c r="B11" s="38"/>
      <c r="C11" s="15"/>
      <c r="D11" s="36"/>
      <c r="E11" s="39"/>
      <c r="F11" s="39"/>
      <c r="G11" s="15"/>
      <c r="H11" s="36"/>
      <c r="I11" s="39"/>
      <c r="J11" s="39"/>
      <c r="K11" s="15"/>
      <c r="L11" s="36"/>
      <c r="M11" s="39"/>
      <c r="N11" s="39"/>
      <c r="O11" s="15"/>
      <c r="P11" s="36"/>
      <c r="Q11" s="39"/>
      <c r="R11" s="39"/>
      <c r="S11" s="16"/>
      <c r="T11" s="36"/>
      <c r="U11" s="39"/>
      <c r="V11" s="39"/>
      <c r="W11" s="16"/>
      <c r="X11" s="36"/>
      <c r="Y11" s="39"/>
      <c r="Z11" s="39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42036</v>
      </c>
      <c r="C12" s="24"/>
      <c r="D12" s="28">
        <v>6553</v>
      </c>
      <c r="E12" s="28">
        <f>D12</f>
        <v>6553</v>
      </c>
      <c r="F12" s="28">
        <f>E12+D8</f>
        <v>120139</v>
      </c>
      <c r="G12" s="24"/>
      <c r="H12" s="28">
        <v>0</v>
      </c>
      <c r="I12" s="28">
        <f>H12</f>
        <v>0</v>
      </c>
      <c r="J12" s="28">
        <f>I12+H8</f>
        <v>1548</v>
      </c>
      <c r="K12" s="24"/>
      <c r="L12" s="28">
        <f>H12+D12</f>
        <v>6553</v>
      </c>
      <c r="M12" s="28">
        <f>I12+E12</f>
        <v>6553</v>
      </c>
      <c r="N12" s="28">
        <f>J12+F12</f>
        <v>121687</v>
      </c>
      <c r="O12" s="24"/>
      <c r="P12" s="26">
        <v>7523</v>
      </c>
      <c r="Q12" s="28">
        <f>P12</f>
        <v>7523</v>
      </c>
      <c r="R12" s="28">
        <f>Q12+P8</f>
        <v>123123</v>
      </c>
      <c r="S12" s="9"/>
      <c r="T12" s="28">
        <v>0</v>
      </c>
      <c r="U12" s="28">
        <f>T12</f>
        <v>0</v>
      </c>
      <c r="V12" s="28">
        <f>U12+T8</f>
        <v>1382</v>
      </c>
      <c r="W12" s="9"/>
      <c r="X12" s="28">
        <f>T12+P12</f>
        <v>7523</v>
      </c>
      <c r="Y12" s="28">
        <f>U12+Q12</f>
        <v>7523</v>
      </c>
      <c r="Z12" s="28">
        <f>X8+X12</f>
        <v>124505</v>
      </c>
      <c r="AA12" s="9"/>
      <c r="AB12" s="28">
        <f>IF(Y12="","",(Y12-M12))</f>
        <v>970</v>
      </c>
      <c r="AC12" s="28">
        <f>IF(Y12="","",((AB12/M12)*100))</f>
        <v>14.802380589043187</v>
      </c>
      <c r="AD12" s="28">
        <f>IF(Z12="","",(Z12-N12))</f>
        <v>2818</v>
      </c>
      <c r="AE12" s="28">
        <f>AD12/N12*100</f>
        <v>2.3157773632351852</v>
      </c>
      <c r="AF12" s="21"/>
      <c r="AG12" s="21"/>
    </row>
    <row r="13" spans="2:33" s="19" customFormat="1" ht="27.75" customHeight="1">
      <c r="B13" s="23">
        <v>42037</v>
      </c>
      <c r="C13" s="24"/>
      <c r="D13" s="28">
        <v>6743</v>
      </c>
      <c r="E13" s="28">
        <f>E12+D13</f>
        <v>13296</v>
      </c>
      <c r="F13" s="28">
        <f>F12+D13</f>
        <v>126882</v>
      </c>
      <c r="G13" s="24"/>
      <c r="H13" s="28">
        <v>0</v>
      </c>
      <c r="I13" s="28">
        <f>I12+H13</f>
        <v>0</v>
      </c>
      <c r="J13" s="28">
        <f>J12+H13</f>
        <v>1548</v>
      </c>
      <c r="K13" s="24"/>
      <c r="L13" s="28">
        <f aca="true" t="shared" si="0" ref="L13:L39">H13+D13</f>
        <v>6743</v>
      </c>
      <c r="M13" s="28">
        <f aca="true" t="shared" si="1" ref="M13:M39">I13+E13</f>
        <v>13296</v>
      </c>
      <c r="N13" s="28">
        <f>J13+F13</f>
        <v>128430</v>
      </c>
      <c r="O13" s="24"/>
      <c r="P13" s="26">
        <v>3949</v>
      </c>
      <c r="Q13" s="28">
        <f>IF(P13="","",(Q12+P13))</f>
        <v>11472</v>
      </c>
      <c r="R13" s="28">
        <f>IF(P13="","",(R12+P13))</f>
        <v>127072</v>
      </c>
      <c r="S13" s="9"/>
      <c r="T13" s="28">
        <v>176</v>
      </c>
      <c r="U13" s="28">
        <f aca="true" t="shared" si="2" ref="U13:U39">IF(T13="","",(U12+T13))</f>
        <v>176</v>
      </c>
      <c r="V13" s="28">
        <f>IF(T13="","",(V12+T13))</f>
        <v>1558</v>
      </c>
      <c r="W13" s="9"/>
      <c r="X13" s="28">
        <f>IF(P13=0," ",(T13+P13))</f>
        <v>4125</v>
      </c>
      <c r="Y13" s="28">
        <f>IF(Q13="","",(U13+Q13))</f>
        <v>11648</v>
      </c>
      <c r="Z13" s="28">
        <f>IF(R13="","",(V13+R13))</f>
        <v>128630</v>
      </c>
      <c r="AA13" s="9"/>
      <c r="AB13" s="28">
        <f aca="true" t="shared" si="3" ref="AB13:AB30">IF(Y13="","",(Y13-M13))</f>
        <v>-1648</v>
      </c>
      <c r="AC13" s="28">
        <f aca="true" t="shared" si="4" ref="AC13:AC30">IF(Y13="","",((AB13/M13)*100))</f>
        <v>-12.394705174488568</v>
      </c>
      <c r="AD13" s="28">
        <f aca="true" t="shared" si="5" ref="AD13:AD30">IF(Z13="","",(Z13-N13))</f>
        <v>200</v>
      </c>
      <c r="AE13" s="28">
        <f aca="true" t="shared" si="6" ref="AE13:AE30">IF(AD13="","",((AD13/N13)*100))</f>
        <v>0.15572685509616133</v>
      </c>
      <c r="AF13" s="21"/>
      <c r="AG13" s="21"/>
    </row>
    <row r="14" spans="2:33" s="19" customFormat="1" ht="27.75" customHeight="1">
      <c r="B14" s="23">
        <v>42038</v>
      </c>
      <c r="C14" s="24"/>
      <c r="D14" s="28">
        <v>4827</v>
      </c>
      <c r="E14" s="28">
        <f aca="true" t="shared" si="7" ref="E14:E39">E13+D14</f>
        <v>18123</v>
      </c>
      <c r="F14" s="28">
        <f aca="true" t="shared" si="8" ref="F14:F39">F13+D14</f>
        <v>131709</v>
      </c>
      <c r="G14" s="24"/>
      <c r="H14" s="28">
        <v>0</v>
      </c>
      <c r="I14" s="28">
        <f aca="true" t="shared" si="9" ref="I14:I39">I13+H14</f>
        <v>0</v>
      </c>
      <c r="J14" s="28">
        <f aca="true" t="shared" si="10" ref="J14:J39">J13+H14</f>
        <v>1548</v>
      </c>
      <c r="K14" s="24"/>
      <c r="L14" s="28">
        <f t="shared" si="0"/>
        <v>4827</v>
      </c>
      <c r="M14" s="28">
        <f t="shared" si="1"/>
        <v>18123</v>
      </c>
      <c r="N14" s="28">
        <f>J14+F14</f>
        <v>133257</v>
      </c>
      <c r="O14" s="24"/>
      <c r="P14" s="26">
        <v>3017</v>
      </c>
      <c r="Q14" s="28">
        <f aca="true" t="shared" si="11" ref="Q14:Q39">IF(P14="","",(Q13+P14))</f>
        <v>14489</v>
      </c>
      <c r="R14" s="28">
        <f aca="true" t="shared" si="12" ref="R14:R30">IF(P14="","",(R13+P14))</f>
        <v>130089</v>
      </c>
      <c r="S14" s="9"/>
      <c r="T14" s="28">
        <v>153</v>
      </c>
      <c r="U14" s="28">
        <f t="shared" si="2"/>
        <v>329</v>
      </c>
      <c r="V14" s="28">
        <f aca="true" t="shared" si="13" ref="V14:V30">IF(T14="","",(V13+T14))</f>
        <v>1711</v>
      </c>
      <c r="W14" s="9"/>
      <c r="X14" s="28">
        <f aca="true" t="shared" si="14" ref="X14:X39">IF(P14=0," ",(T14+P14))</f>
        <v>3170</v>
      </c>
      <c r="Y14" s="28">
        <f aca="true" t="shared" si="15" ref="Y14:Y30">IF(Q14="","",(U14+Q14))</f>
        <v>14818</v>
      </c>
      <c r="Z14" s="28">
        <f aca="true" t="shared" si="16" ref="Z14:Z30">IF(R14="","",(V14+R14))</f>
        <v>131800</v>
      </c>
      <c r="AA14" s="9"/>
      <c r="AB14" s="28">
        <f t="shared" si="3"/>
        <v>-3305</v>
      </c>
      <c r="AC14" s="28">
        <f t="shared" si="4"/>
        <v>-18.23649506152403</v>
      </c>
      <c r="AD14" s="28">
        <f t="shared" si="5"/>
        <v>-1457</v>
      </c>
      <c r="AE14" s="28">
        <f t="shared" si="6"/>
        <v>-1.0933759577358038</v>
      </c>
      <c r="AF14" s="21"/>
      <c r="AG14" s="21"/>
    </row>
    <row r="15" spans="2:33" s="19" customFormat="1" ht="27.75" customHeight="1">
      <c r="B15" s="23">
        <v>42039</v>
      </c>
      <c r="C15" s="24"/>
      <c r="D15" s="28">
        <v>4622</v>
      </c>
      <c r="E15" s="28">
        <f t="shared" si="7"/>
        <v>22745</v>
      </c>
      <c r="F15" s="28">
        <f t="shared" si="8"/>
        <v>136331</v>
      </c>
      <c r="G15" s="24"/>
      <c r="H15" s="28">
        <v>157</v>
      </c>
      <c r="I15" s="28">
        <f t="shared" si="9"/>
        <v>157</v>
      </c>
      <c r="J15" s="28">
        <f t="shared" si="10"/>
        <v>1705</v>
      </c>
      <c r="K15" s="24"/>
      <c r="L15" s="28">
        <f t="shared" si="0"/>
        <v>4779</v>
      </c>
      <c r="M15" s="28">
        <f t="shared" si="1"/>
        <v>22902</v>
      </c>
      <c r="N15" s="28">
        <f>J15+F15</f>
        <v>138036</v>
      </c>
      <c r="O15" s="24"/>
      <c r="P15" s="26">
        <v>3278</v>
      </c>
      <c r="Q15" s="28">
        <f t="shared" si="11"/>
        <v>17767</v>
      </c>
      <c r="R15" s="28">
        <f t="shared" si="12"/>
        <v>133367</v>
      </c>
      <c r="S15" s="9"/>
      <c r="T15" s="28">
        <v>0</v>
      </c>
      <c r="U15" s="28">
        <f t="shared" si="2"/>
        <v>329</v>
      </c>
      <c r="V15" s="28">
        <f t="shared" si="13"/>
        <v>1711</v>
      </c>
      <c r="W15" s="9"/>
      <c r="X15" s="28">
        <f t="shared" si="14"/>
        <v>3278</v>
      </c>
      <c r="Y15" s="28">
        <f t="shared" si="15"/>
        <v>18096</v>
      </c>
      <c r="Z15" s="28">
        <f t="shared" si="16"/>
        <v>135078</v>
      </c>
      <c r="AA15" s="9"/>
      <c r="AB15" s="28">
        <f>IF(Y15="","",(Y15-M15))</f>
        <v>-4806</v>
      </c>
      <c r="AC15" s="28">
        <f t="shared" si="4"/>
        <v>-20.985066806392457</v>
      </c>
      <c r="AD15" s="28">
        <f t="shared" si="5"/>
        <v>-2958</v>
      </c>
      <c r="AE15" s="28">
        <f t="shared" si="6"/>
        <v>-2.1429192384595326</v>
      </c>
      <c r="AF15" s="21"/>
      <c r="AG15" s="21"/>
    </row>
    <row r="16" spans="2:33" s="19" customFormat="1" ht="27.75" customHeight="1">
      <c r="B16" s="23">
        <v>42040</v>
      </c>
      <c r="C16" s="24"/>
      <c r="D16" s="28">
        <v>2815</v>
      </c>
      <c r="E16" s="28">
        <f t="shared" si="7"/>
        <v>25560</v>
      </c>
      <c r="F16" s="28">
        <f t="shared" si="8"/>
        <v>139146</v>
      </c>
      <c r="G16" s="24"/>
      <c r="H16" s="28">
        <v>0</v>
      </c>
      <c r="I16" s="28">
        <f t="shared" si="9"/>
        <v>157</v>
      </c>
      <c r="J16" s="28">
        <f t="shared" si="10"/>
        <v>1705</v>
      </c>
      <c r="K16" s="24"/>
      <c r="L16" s="28">
        <f t="shared" si="0"/>
        <v>2815</v>
      </c>
      <c r="M16" s="28">
        <f t="shared" si="1"/>
        <v>25717</v>
      </c>
      <c r="N16" s="28">
        <f>J16+F16</f>
        <v>140851</v>
      </c>
      <c r="O16" s="24"/>
      <c r="P16" s="26">
        <v>3945</v>
      </c>
      <c r="Q16" s="28">
        <f t="shared" si="11"/>
        <v>21712</v>
      </c>
      <c r="R16" s="28">
        <f t="shared" si="12"/>
        <v>137312</v>
      </c>
      <c r="S16" s="9"/>
      <c r="T16" s="28">
        <v>127</v>
      </c>
      <c r="U16" s="28">
        <f t="shared" si="2"/>
        <v>456</v>
      </c>
      <c r="V16" s="28">
        <f t="shared" si="13"/>
        <v>1838</v>
      </c>
      <c r="W16" s="9"/>
      <c r="X16" s="28">
        <f t="shared" si="14"/>
        <v>4072</v>
      </c>
      <c r="Y16" s="28">
        <f t="shared" si="15"/>
        <v>22168</v>
      </c>
      <c r="Z16" s="28">
        <f t="shared" si="16"/>
        <v>139150</v>
      </c>
      <c r="AA16" s="9"/>
      <c r="AB16" s="28">
        <f t="shared" si="3"/>
        <v>-3549</v>
      </c>
      <c r="AC16" s="28">
        <f t="shared" si="4"/>
        <v>-13.800209977835673</v>
      </c>
      <c r="AD16" s="28">
        <f t="shared" si="5"/>
        <v>-1701</v>
      </c>
      <c r="AE16" s="28">
        <f t="shared" si="6"/>
        <v>-1.2076591575494673</v>
      </c>
      <c r="AF16" s="21"/>
      <c r="AG16" s="20"/>
    </row>
    <row r="17" spans="2:33" s="19" customFormat="1" ht="27.75" customHeight="1">
      <c r="B17" s="23">
        <v>42041</v>
      </c>
      <c r="C17" s="24"/>
      <c r="D17" s="28">
        <v>3795</v>
      </c>
      <c r="E17" s="28">
        <f t="shared" si="7"/>
        <v>29355</v>
      </c>
      <c r="F17" s="28">
        <f t="shared" si="8"/>
        <v>142941</v>
      </c>
      <c r="G17" s="24"/>
      <c r="H17" s="28">
        <v>216</v>
      </c>
      <c r="I17" s="28">
        <f t="shared" si="9"/>
        <v>373</v>
      </c>
      <c r="J17" s="28">
        <f t="shared" si="10"/>
        <v>1921</v>
      </c>
      <c r="K17" s="24"/>
      <c r="L17" s="28">
        <f t="shared" si="0"/>
        <v>4011</v>
      </c>
      <c r="M17" s="28">
        <f t="shared" si="1"/>
        <v>29728</v>
      </c>
      <c r="N17" s="28">
        <f aca="true" t="shared" si="17" ref="N17:N39">J17+F17</f>
        <v>144862</v>
      </c>
      <c r="O17" s="24"/>
      <c r="P17" s="26">
        <v>6653</v>
      </c>
      <c r="Q17" s="28">
        <f t="shared" si="11"/>
        <v>28365</v>
      </c>
      <c r="R17" s="28">
        <f t="shared" si="12"/>
        <v>143965</v>
      </c>
      <c r="S17" s="9"/>
      <c r="T17" s="28">
        <v>0</v>
      </c>
      <c r="U17" s="28">
        <f t="shared" si="2"/>
        <v>456</v>
      </c>
      <c r="V17" s="28">
        <f t="shared" si="13"/>
        <v>1838</v>
      </c>
      <c r="W17" s="9"/>
      <c r="X17" s="28">
        <f t="shared" si="14"/>
        <v>6653</v>
      </c>
      <c r="Y17" s="28">
        <f t="shared" si="15"/>
        <v>28821</v>
      </c>
      <c r="Z17" s="28">
        <f t="shared" si="16"/>
        <v>145803</v>
      </c>
      <c r="AA17" s="9"/>
      <c r="AB17" s="28">
        <f t="shared" si="3"/>
        <v>-907</v>
      </c>
      <c r="AC17" s="28">
        <f t="shared" si="4"/>
        <v>-3.0509956942949406</v>
      </c>
      <c r="AD17" s="28">
        <f t="shared" si="5"/>
        <v>941</v>
      </c>
      <c r="AE17" s="28">
        <f t="shared" si="6"/>
        <v>0.6495837417680275</v>
      </c>
      <c r="AF17" s="21"/>
      <c r="AG17" s="20"/>
    </row>
    <row r="18" spans="2:33" s="19" customFormat="1" ht="27.75" customHeight="1">
      <c r="B18" s="23">
        <v>42042</v>
      </c>
      <c r="C18" s="24"/>
      <c r="D18" s="28">
        <v>5756</v>
      </c>
      <c r="E18" s="28">
        <f t="shared" si="7"/>
        <v>35111</v>
      </c>
      <c r="F18" s="28">
        <f t="shared" si="8"/>
        <v>148697</v>
      </c>
      <c r="G18" s="24"/>
      <c r="H18" s="28">
        <v>0</v>
      </c>
      <c r="I18" s="28">
        <f t="shared" si="9"/>
        <v>373</v>
      </c>
      <c r="J18" s="28">
        <f t="shared" si="10"/>
        <v>1921</v>
      </c>
      <c r="K18" s="24"/>
      <c r="L18" s="28">
        <f t="shared" si="0"/>
        <v>5756</v>
      </c>
      <c r="M18" s="28">
        <f t="shared" si="1"/>
        <v>35484</v>
      </c>
      <c r="N18" s="28">
        <f t="shared" si="17"/>
        <v>150618</v>
      </c>
      <c r="O18" s="24"/>
      <c r="P18" s="26">
        <v>6686</v>
      </c>
      <c r="Q18" s="28">
        <f t="shared" si="11"/>
        <v>35051</v>
      </c>
      <c r="R18" s="28">
        <f t="shared" si="12"/>
        <v>150651</v>
      </c>
      <c r="S18" s="9"/>
      <c r="T18" s="28">
        <v>146</v>
      </c>
      <c r="U18" s="28">
        <f t="shared" si="2"/>
        <v>602</v>
      </c>
      <c r="V18" s="28">
        <f t="shared" si="13"/>
        <v>1984</v>
      </c>
      <c r="W18" s="9"/>
      <c r="X18" s="28">
        <f t="shared" si="14"/>
        <v>6832</v>
      </c>
      <c r="Y18" s="28">
        <f t="shared" si="15"/>
        <v>35653</v>
      </c>
      <c r="Z18" s="28">
        <f t="shared" si="16"/>
        <v>152635</v>
      </c>
      <c r="AA18" s="9"/>
      <c r="AB18" s="28">
        <f t="shared" si="3"/>
        <v>169</v>
      </c>
      <c r="AC18" s="28">
        <f t="shared" si="4"/>
        <v>0.4762709953781986</v>
      </c>
      <c r="AD18" s="28">
        <f t="shared" si="5"/>
        <v>2017</v>
      </c>
      <c r="AE18" s="28">
        <f t="shared" si="6"/>
        <v>1.3391493712570874</v>
      </c>
      <c r="AF18" s="21"/>
      <c r="AG18" s="21"/>
    </row>
    <row r="19" spans="2:33" s="19" customFormat="1" ht="27.75" customHeight="1">
      <c r="B19" s="23">
        <v>42043</v>
      </c>
      <c r="C19" s="24"/>
      <c r="D19" s="28">
        <v>8199</v>
      </c>
      <c r="E19" s="28">
        <f t="shared" si="7"/>
        <v>43310</v>
      </c>
      <c r="F19" s="28">
        <f t="shared" si="8"/>
        <v>156896</v>
      </c>
      <c r="G19" s="24"/>
      <c r="H19" s="28">
        <v>165</v>
      </c>
      <c r="I19" s="28">
        <f t="shared" si="9"/>
        <v>538</v>
      </c>
      <c r="J19" s="28">
        <f t="shared" si="10"/>
        <v>2086</v>
      </c>
      <c r="K19" s="24"/>
      <c r="L19" s="28">
        <f t="shared" si="0"/>
        <v>8364</v>
      </c>
      <c r="M19" s="28">
        <f t="shared" si="1"/>
        <v>43848</v>
      </c>
      <c r="N19" s="28">
        <f t="shared" si="17"/>
        <v>158982</v>
      </c>
      <c r="O19" s="24"/>
      <c r="P19" s="26">
        <v>7996</v>
      </c>
      <c r="Q19" s="28">
        <f t="shared" si="11"/>
        <v>43047</v>
      </c>
      <c r="R19" s="28">
        <f t="shared" si="12"/>
        <v>158647</v>
      </c>
      <c r="S19" s="9"/>
      <c r="T19" s="28">
        <v>0</v>
      </c>
      <c r="U19" s="28">
        <f t="shared" si="2"/>
        <v>602</v>
      </c>
      <c r="V19" s="28">
        <f t="shared" si="13"/>
        <v>1984</v>
      </c>
      <c r="W19" s="9"/>
      <c r="X19" s="28">
        <f t="shared" si="14"/>
        <v>7996</v>
      </c>
      <c r="Y19" s="28">
        <f t="shared" si="15"/>
        <v>43649</v>
      </c>
      <c r="Z19" s="28">
        <f t="shared" si="16"/>
        <v>160631</v>
      </c>
      <c r="AA19" s="9"/>
      <c r="AB19" s="28">
        <f t="shared" si="3"/>
        <v>-199</v>
      </c>
      <c r="AC19" s="28">
        <f t="shared" si="4"/>
        <v>-0.4538405400474366</v>
      </c>
      <c r="AD19" s="28">
        <f t="shared" si="5"/>
        <v>1649</v>
      </c>
      <c r="AE19" s="28">
        <f t="shared" si="6"/>
        <v>1.0372243398623744</v>
      </c>
      <c r="AF19" s="21"/>
      <c r="AG19" s="21"/>
    </row>
    <row r="20" spans="2:33" s="19" customFormat="1" ht="27.75" customHeight="1">
      <c r="B20" s="23">
        <v>42044</v>
      </c>
      <c r="C20" s="24"/>
      <c r="D20" s="28">
        <v>7374</v>
      </c>
      <c r="E20" s="28">
        <f t="shared" si="7"/>
        <v>50684</v>
      </c>
      <c r="F20" s="28">
        <f t="shared" si="8"/>
        <v>164270</v>
      </c>
      <c r="G20" s="24"/>
      <c r="H20" s="28">
        <v>0</v>
      </c>
      <c r="I20" s="28">
        <f t="shared" si="9"/>
        <v>538</v>
      </c>
      <c r="J20" s="28">
        <f t="shared" si="10"/>
        <v>2086</v>
      </c>
      <c r="K20" s="24"/>
      <c r="L20" s="28">
        <f t="shared" si="0"/>
        <v>7374</v>
      </c>
      <c r="M20" s="28">
        <f t="shared" si="1"/>
        <v>51222</v>
      </c>
      <c r="N20" s="28">
        <f t="shared" si="17"/>
        <v>166356</v>
      </c>
      <c r="O20" s="24"/>
      <c r="P20" s="26">
        <v>3313</v>
      </c>
      <c r="Q20" s="28">
        <f t="shared" si="11"/>
        <v>46360</v>
      </c>
      <c r="R20" s="28">
        <f t="shared" si="12"/>
        <v>161960</v>
      </c>
      <c r="S20" s="9"/>
      <c r="T20" s="28">
        <v>0</v>
      </c>
      <c r="U20" s="28">
        <f t="shared" si="2"/>
        <v>602</v>
      </c>
      <c r="V20" s="28">
        <f t="shared" si="13"/>
        <v>1984</v>
      </c>
      <c r="W20" s="9"/>
      <c r="X20" s="28">
        <f t="shared" si="14"/>
        <v>3313</v>
      </c>
      <c r="Y20" s="28">
        <f t="shared" si="15"/>
        <v>46962</v>
      </c>
      <c r="Z20" s="28">
        <f t="shared" si="16"/>
        <v>163944</v>
      </c>
      <c r="AA20" s="9"/>
      <c r="AB20" s="28">
        <f t="shared" si="3"/>
        <v>-4260</v>
      </c>
      <c r="AC20" s="28">
        <f t="shared" si="4"/>
        <v>-8.316738901253368</v>
      </c>
      <c r="AD20" s="28">
        <f t="shared" si="5"/>
        <v>-2412</v>
      </c>
      <c r="AE20" s="28">
        <f t="shared" si="6"/>
        <v>-1.4499026184808483</v>
      </c>
      <c r="AF20" s="21"/>
      <c r="AG20" s="21"/>
    </row>
    <row r="21" spans="2:33" s="19" customFormat="1" ht="27.75" customHeight="1">
      <c r="B21" s="23">
        <v>42045</v>
      </c>
      <c r="C21" s="24"/>
      <c r="D21" s="28">
        <v>4142</v>
      </c>
      <c r="E21" s="28">
        <f t="shared" si="7"/>
        <v>54826</v>
      </c>
      <c r="F21" s="28">
        <f t="shared" si="8"/>
        <v>168412</v>
      </c>
      <c r="G21" s="24"/>
      <c r="H21" s="28">
        <v>0</v>
      </c>
      <c r="I21" s="28">
        <f t="shared" si="9"/>
        <v>538</v>
      </c>
      <c r="J21" s="28">
        <f t="shared" si="10"/>
        <v>2086</v>
      </c>
      <c r="K21" s="24"/>
      <c r="L21" s="28">
        <f t="shared" si="0"/>
        <v>4142</v>
      </c>
      <c r="M21" s="28">
        <f t="shared" si="1"/>
        <v>55364</v>
      </c>
      <c r="N21" s="28">
        <f t="shared" si="17"/>
        <v>170498</v>
      </c>
      <c r="O21" s="24"/>
      <c r="P21" s="26">
        <v>4097</v>
      </c>
      <c r="Q21" s="28">
        <f t="shared" si="11"/>
        <v>50457</v>
      </c>
      <c r="R21" s="28">
        <f t="shared" si="12"/>
        <v>166057</v>
      </c>
      <c r="S21" s="9"/>
      <c r="T21" s="28">
        <v>0</v>
      </c>
      <c r="U21" s="28">
        <f t="shared" si="2"/>
        <v>602</v>
      </c>
      <c r="V21" s="28">
        <f t="shared" si="13"/>
        <v>1984</v>
      </c>
      <c r="W21" s="9"/>
      <c r="X21" s="28">
        <f t="shared" si="14"/>
        <v>4097</v>
      </c>
      <c r="Y21" s="28">
        <f t="shared" si="15"/>
        <v>51059</v>
      </c>
      <c r="Z21" s="28">
        <f t="shared" si="16"/>
        <v>168041</v>
      </c>
      <c r="AA21" s="9"/>
      <c r="AB21" s="28">
        <f t="shared" si="3"/>
        <v>-4305</v>
      </c>
      <c r="AC21" s="28">
        <f t="shared" si="4"/>
        <v>-7.775810996315295</v>
      </c>
      <c r="AD21" s="28">
        <f t="shared" si="5"/>
        <v>-2457</v>
      </c>
      <c r="AE21" s="28">
        <f t="shared" si="6"/>
        <v>-1.4410726225527573</v>
      </c>
      <c r="AF21" s="21"/>
      <c r="AG21" s="21"/>
    </row>
    <row r="22" spans="2:33" s="19" customFormat="1" ht="27.75" customHeight="1">
      <c r="B22" s="23">
        <v>42046</v>
      </c>
      <c r="C22" s="24"/>
      <c r="D22" s="28">
        <v>3653</v>
      </c>
      <c r="E22" s="28">
        <f t="shared" si="7"/>
        <v>58479</v>
      </c>
      <c r="F22" s="28">
        <f t="shared" si="8"/>
        <v>172065</v>
      </c>
      <c r="G22" s="24"/>
      <c r="H22" s="28">
        <v>134</v>
      </c>
      <c r="I22" s="28">
        <f t="shared" si="9"/>
        <v>672</v>
      </c>
      <c r="J22" s="28">
        <f t="shared" si="10"/>
        <v>2220</v>
      </c>
      <c r="K22" s="24"/>
      <c r="L22" s="28">
        <f t="shared" si="0"/>
        <v>3787</v>
      </c>
      <c r="M22" s="28">
        <f t="shared" si="1"/>
        <v>59151</v>
      </c>
      <c r="N22" s="28">
        <f t="shared" si="17"/>
        <v>174285</v>
      </c>
      <c r="O22" s="24"/>
      <c r="P22" s="26">
        <v>3477</v>
      </c>
      <c r="Q22" s="28">
        <f t="shared" si="11"/>
        <v>53934</v>
      </c>
      <c r="R22" s="28">
        <f t="shared" si="12"/>
        <v>169534</v>
      </c>
      <c r="S22" s="9"/>
      <c r="T22" s="28">
        <v>0</v>
      </c>
      <c r="U22" s="28">
        <f t="shared" si="2"/>
        <v>602</v>
      </c>
      <c r="V22" s="28">
        <f t="shared" si="13"/>
        <v>1984</v>
      </c>
      <c r="W22" s="9"/>
      <c r="X22" s="28">
        <f t="shared" si="14"/>
        <v>3477</v>
      </c>
      <c r="Y22" s="28">
        <f t="shared" si="15"/>
        <v>54536</v>
      </c>
      <c r="Z22" s="28">
        <f t="shared" si="16"/>
        <v>171518</v>
      </c>
      <c r="AA22" s="9"/>
      <c r="AB22" s="28">
        <f t="shared" si="3"/>
        <v>-4615</v>
      </c>
      <c r="AC22" s="28">
        <f t="shared" si="4"/>
        <v>-7.802065899139491</v>
      </c>
      <c r="AD22" s="28">
        <f t="shared" si="5"/>
        <v>-2767</v>
      </c>
      <c r="AE22" s="28">
        <f t="shared" si="6"/>
        <v>-1.5876294574977765</v>
      </c>
      <c r="AF22" s="21"/>
      <c r="AG22" s="21"/>
    </row>
    <row r="23" spans="2:33" s="19" customFormat="1" ht="27.75" customHeight="1">
      <c r="B23" s="23">
        <v>42047</v>
      </c>
      <c r="C23" s="24"/>
      <c r="D23" s="28">
        <v>2289</v>
      </c>
      <c r="E23" s="28">
        <f t="shared" si="7"/>
        <v>60768</v>
      </c>
      <c r="F23" s="28">
        <f t="shared" si="8"/>
        <v>174354</v>
      </c>
      <c r="G23" s="24"/>
      <c r="H23" s="28">
        <v>0</v>
      </c>
      <c r="I23" s="28">
        <f t="shared" si="9"/>
        <v>672</v>
      </c>
      <c r="J23" s="28">
        <f t="shared" si="10"/>
        <v>2220</v>
      </c>
      <c r="K23" s="24"/>
      <c r="L23" s="28">
        <f t="shared" si="0"/>
        <v>2289</v>
      </c>
      <c r="M23" s="28">
        <f t="shared" si="1"/>
        <v>61440</v>
      </c>
      <c r="N23" s="28">
        <f t="shared" si="17"/>
        <v>176574</v>
      </c>
      <c r="O23" s="24"/>
      <c r="P23" s="26">
        <v>4684</v>
      </c>
      <c r="Q23" s="28">
        <f t="shared" si="11"/>
        <v>58618</v>
      </c>
      <c r="R23" s="28">
        <f t="shared" si="12"/>
        <v>174218</v>
      </c>
      <c r="S23" s="9"/>
      <c r="T23" s="28">
        <v>204</v>
      </c>
      <c r="U23" s="28">
        <f t="shared" si="2"/>
        <v>806</v>
      </c>
      <c r="V23" s="28">
        <f t="shared" si="13"/>
        <v>2188</v>
      </c>
      <c r="W23" s="9"/>
      <c r="X23" s="28">
        <f t="shared" si="14"/>
        <v>4888</v>
      </c>
      <c r="Y23" s="28">
        <f t="shared" si="15"/>
        <v>59424</v>
      </c>
      <c r="Z23" s="28">
        <f t="shared" si="16"/>
        <v>176406</v>
      </c>
      <c r="AA23" s="9"/>
      <c r="AB23" s="28">
        <f t="shared" si="3"/>
        <v>-2016</v>
      </c>
      <c r="AC23" s="28">
        <f t="shared" si="4"/>
        <v>-3.28125</v>
      </c>
      <c r="AD23" s="28">
        <f t="shared" si="5"/>
        <v>-168</v>
      </c>
      <c r="AE23" s="28">
        <f t="shared" si="6"/>
        <v>-0.09514424547215332</v>
      </c>
      <c r="AF23" s="21"/>
      <c r="AG23" s="21"/>
    </row>
    <row r="24" spans="2:33" s="19" customFormat="1" ht="27.75" customHeight="1">
      <c r="B24" s="23">
        <v>42048</v>
      </c>
      <c r="C24" s="24"/>
      <c r="D24" s="28">
        <v>4080</v>
      </c>
      <c r="E24" s="28">
        <f t="shared" si="7"/>
        <v>64848</v>
      </c>
      <c r="F24" s="28">
        <f t="shared" si="8"/>
        <v>178434</v>
      </c>
      <c r="G24" s="24"/>
      <c r="H24" s="28">
        <v>269</v>
      </c>
      <c r="I24" s="28">
        <f t="shared" si="9"/>
        <v>941</v>
      </c>
      <c r="J24" s="28">
        <f t="shared" si="10"/>
        <v>2489</v>
      </c>
      <c r="K24" s="24"/>
      <c r="L24" s="28">
        <f t="shared" si="0"/>
        <v>4349</v>
      </c>
      <c r="M24" s="28">
        <f t="shared" si="1"/>
        <v>65789</v>
      </c>
      <c r="N24" s="28">
        <f t="shared" si="17"/>
        <v>180923</v>
      </c>
      <c r="O24" s="24"/>
      <c r="P24" s="26">
        <v>6150</v>
      </c>
      <c r="Q24" s="28">
        <f t="shared" si="11"/>
        <v>64768</v>
      </c>
      <c r="R24" s="28">
        <f t="shared" si="12"/>
        <v>180368</v>
      </c>
      <c r="S24" s="9"/>
      <c r="T24" s="28">
        <v>0</v>
      </c>
      <c r="U24" s="28">
        <f t="shared" si="2"/>
        <v>806</v>
      </c>
      <c r="V24" s="28">
        <f t="shared" si="13"/>
        <v>2188</v>
      </c>
      <c r="W24" s="9"/>
      <c r="X24" s="28">
        <f t="shared" si="14"/>
        <v>6150</v>
      </c>
      <c r="Y24" s="28">
        <f t="shared" si="15"/>
        <v>65574</v>
      </c>
      <c r="Z24" s="28">
        <f t="shared" si="16"/>
        <v>182556</v>
      </c>
      <c r="AA24" s="9"/>
      <c r="AB24" s="28">
        <f t="shared" si="3"/>
        <v>-215</v>
      </c>
      <c r="AC24" s="28">
        <f t="shared" si="4"/>
        <v>-0.32680235297694143</v>
      </c>
      <c r="AD24" s="28">
        <f t="shared" si="5"/>
        <v>1633</v>
      </c>
      <c r="AE24" s="28">
        <f t="shared" si="6"/>
        <v>0.9025939211708849</v>
      </c>
      <c r="AF24" s="21"/>
      <c r="AG24" s="21"/>
    </row>
    <row r="25" spans="2:33" s="19" customFormat="1" ht="27.75" customHeight="1">
      <c r="B25" s="23">
        <v>42049</v>
      </c>
      <c r="C25" s="24"/>
      <c r="D25" s="28">
        <v>7354</v>
      </c>
      <c r="E25" s="28">
        <f t="shared" si="7"/>
        <v>72202</v>
      </c>
      <c r="F25" s="28">
        <f t="shared" si="8"/>
        <v>185788</v>
      </c>
      <c r="G25" s="24"/>
      <c r="H25" s="28">
        <v>0</v>
      </c>
      <c r="I25" s="28">
        <f t="shared" si="9"/>
        <v>941</v>
      </c>
      <c r="J25" s="28">
        <f t="shared" si="10"/>
        <v>2489</v>
      </c>
      <c r="K25" s="24"/>
      <c r="L25" s="28">
        <f t="shared" si="0"/>
        <v>7354</v>
      </c>
      <c r="M25" s="28">
        <f t="shared" si="1"/>
        <v>73143</v>
      </c>
      <c r="N25" s="28">
        <f t="shared" si="17"/>
        <v>188277</v>
      </c>
      <c r="O25" s="24"/>
      <c r="P25" s="26">
        <v>7961</v>
      </c>
      <c r="Q25" s="28">
        <f t="shared" si="11"/>
        <v>72729</v>
      </c>
      <c r="R25" s="28">
        <f t="shared" si="12"/>
        <v>188329</v>
      </c>
      <c r="S25" s="9"/>
      <c r="T25" s="28">
        <v>260</v>
      </c>
      <c r="U25" s="28">
        <f t="shared" si="2"/>
        <v>1066</v>
      </c>
      <c r="V25" s="28">
        <f t="shared" si="13"/>
        <v>2448</v>
      </c>
      <c r="W25" s="9"/>
      <c r="X25" s="28">
        <f t="shared" si="14"/>
        <v>8221</v>
      </c>
      <c r="Y25" s="28">
        <f t="shared" si="15"/>
        <v>73795</v>
      </c>
      <c r="Z25" s="28">
        <f t="shared" si="16"/>
        <v>190777</v>
      </c>
      <c r="AA25" s="9"/>
      <c r="AB25" s="28">
        <f t="shared" si="3"/>
        <v>652</v>
      </c>
      <c r="AC25" s="28">
        <f t="shared" si="4"/>
        <v>0.8914045089755684</v>
      </c>
      <c r="AD25" s="28">
        <f t="shared" si="5"/>
        <v>2500</v>
      </c>
      <c r="AE25" s="28">
        <f t="shared" si="6"/>
        <v>1.3278308024878238</v>
      </c>
      <c r="AF25" s="21"/>
      <c r="AG25" s="21"/>
    </row>
    <row r="26" spans="2:33" s="19" customFormat="1" ht="27.75" customHeight="1">
      <c r="B26" s="23">
        <v>42050</v>
      </c>
      <c r="C26" s="24"/>
      <c r="D26" s="28">
        <v>8417</v>
      </c>
      <c r="E26" s="28">
        <f t="shared" si="7"/>
        <v>80619</v>
      </c>
      <c r="F26" s="28">
        <f t="shared" si="8"/>
        <v>194205</v>
      </c>
      <c r="G26" s="24"/>
      <c r="H26" s="28">
        <v>0</v>
      </c>
      <c r="I26" s="28">
        <f t="shared" si="9"/>
        <v>941</v>
      </c>
      <c r="J26" s="28">
        <f t="shared" si="10"/>
        <v>2489</v>
      </c>
      <c r="K26" s="24"/>
      <c r="L26" s="28">
        <f t="shared" si="0"/>
        <v>8417</v>
      </c>
      <c r="M26" s="28">
        <f t="shared" si="1"/>
        <v>81560</v>
      </c>
      <c r="N26" s="28">
        <f t="shared" si="17"/>
        <v>196694</v>
      </c>
      <c r="O26" s="24"/>
      <c r="P26" s="26">
        <v>9189</v>
      </c>
      <c r="Q26" s="28">
        <f t="shared" si="11"/>
        <v>81918</v>
      </c>
      <c r="R26" s="28">
        <f t="shared" si="12"/>
        <v>197518</v>
      </c>
      <c r="S26" s="9"/>
      <c r="T26" s="28">
        <v>0</v>
      </c>
      <c r="U26" s="28">
        <f t="shared" si="2"/>
        <v>1066</v>
      </c>
      <c r="V26" s="28">
        <f t="shared" si="13"/>
        <v>2448</v>
      </c>
      <c r="W26" s="9"/>
      <c r="X26" s="28">
        <f t="shared" si="14"/>
        <v>9189</v>
      </c>
      <c r="Y26" s="28">
        <f t="shared" si="15"/>
        <v>82984</v>
      </c>
      <c r="Z26" s="28">
        <f t="shared" si="16"/>
        <v>199966</v>
      </c>
      <c r="AA26" s="9"/>
      <c r="AB26" s="28">
        <f t="shared" si="3"/>
        <v>1424</v>
      </c>
      <c r="AC26" s="28">
        <f t="shared" si="4"/>
        <v>1.7459538989700836</v>
      </c>
      <c r="AD26" s="28">
        <f t="shared" si="5"/>
        <v>3272</v>
      </c>
      <c r="AE26" s="28">
        <f t="shared" si="6"/>
        <v>1.6634976155856307</v>
      </c>
      <c r="AF26" s="21"/>
      <c r="AG26" s="20"/>
    </row>
    <row r="27" spans="2:33" s="19" customFormat="1" ht="27.75" customHeight="1">
      <c r="B27" s="23">
        <v>42051</v>
      </c>
      <c r="C27" s="24"/>
      <c r="D27" s="28">
        <v>9383</v>
      </c>
      <c r="E27" s="28">
        <f t="shared" si="7"/>
        <v>90002</v>
      </c>
      <c r="F27" s="28">
        <f t="shared" si="8"/>
        <v>203588</v>
      </c>
      <c r="G27" s="24"/>
      <c r="H27" s="28">
        <v>0</v>
      </c>
      <c r="I27" s="28">
        <f t="shared" si="9"/>
        <v>941</v>
      </c>
      <c r="J27" s="28">
        <f t="shared" si="10"/>
        <v>2489</v>
      </c>
      <c r="K27" s="24"/>
      <c r="L27" s="28">
        <f t="shared" si="0"/>
        <v>9383</v>
      </c>
      <c r="M27" s="28">
        <f t="shared" si="1"/>
        <v>90943</v>
      </c>
      <c r="N27" s="28">
        <f t="shared" si="17"/>
        <v>206077</v>
      </c>
      <c r="O27" s="24"/>
      <c r="P27" s="26">
        <v>3463</v>
      </c>
      <c r="Q27" s="28">
        <f t="shared" si="11"/>
        <v>85381</v>
      </c>
      <c r="R27" s="28">
        <f t="shared" si="12"/>
        <v>200981</v>
      </c>
      <c r="S27" s="9"/>
      <c r="T27" s="28">
        <v>149</v>
      </c>
      <c r="U27" s="28">
        <f t="shared" si="2"/>
        <v>1215</v>
      </c>
      <c r="V27" s="28">
        <f t="shared" si="13"/>
        <v>2597</v>
      </c>
      <c r="W27" s="9"/>
      <c r="X27" s="28">
        <f t="shared" si="14"/>
        <v>3612</v>
      </c>
      <c r="Y27" s="28">
        <f t="shared" si="15"/>
        <v>86596</v>
      </c>
      <c r="Z27" s="28">
        <f t="shared" si="16"/>
        <v>203578</v>
      </c>
      <c r="AA27" s="9"/>
      <c r="AB27" s="28">
        <f t="shared" si="3"/>
        <v>-4347</v>
      </c>
      <c r="AC27" s="28">
        <f t="shared" si="4"/>
        <v>-4.779917090925085</v>
      </c>
      <c r="AD27" s="28">
        <f t="shared" si="5"/>
        <v>-2499</v>
      </c>
      <c r="AE27" s="28">
        <f t="shared" si="6"/>
        <v>-1.212653522712384</v>
      </c>
      <c r="AF27" s="21"/>
      <c r="AG27" s="21"/>
    </row>
    <row r="28" spans="2:33" s="19" customFormat="1" ht="27.75" customHeight="1">
      <c r="B28" s="23">
        <v>42052</v>
      </c>
      <c r="C28" s="24"/>
      <c r="D28" s="28">
        <v>3759</v>
      </c>
      <c r="E28" s="28">
        <f t="shared" si="7"/>
        <v>93761</v>
      </c>
      <c r="F28" s="28">
        <f t="shared" si="8"/>
        <v>207347</v>
      </c>
      <c r="G28" s="24"/>
      <c r="H28" s="28">
        <v>0</v>
      </c>
      <c r="I28" s="28">
        <f t="shared" si="9"/>
        <v>941</v>
      </c>
      <c r="J28" s="28">
        <f t="shared" si="10"/>
        <v>2489</v>
      </c>
      <c r="K28" s="24"/>
      <c r="L28" s="28">
        <f t="shared" si="0"/>
        <v>3759</v>
      </c>
      <c r="M28" s="28">
        <f t="shared" si="1"/>
        <v>94702</v>
      </c>
      <c r="N28" s="28">
        <f t="shared" si="17"/>
        <v>209836</v>
      </c>
      <c r="O28" s="24"/>
      <c r="P28" s="26">
        <v>3492</v>
      </c>
      <c r="Q28" s="28">
        <f t="shared" si="11"/>
        <v>88873</v>
      </c>
      <c r="R28" s="28">
        <f t="shared" si="12"/>
        <v>204473</v>
      </c>
      <c r="S28" s="9"/>
      <c r="T28" s="28">
        <v>204</v>
      </c>
      <c r="U28" s="28">
        <f t="shared" si="2"/>
        <v>1419</v>
      </c>
      <c r="V28" s="28">
        <f t="shared" si="13"/>
        <v>2801</v>
      </c>
      <c r="W28" s="9"/>
      <c r="X28" s="28">
        <f t="shared" si="14"/>
        <v>3696</v>
      </c>
      <c r="Y28" s="28">
        <f t="shared" si="15"/>
        <v>90292</v>
      </c>
      <c r="Z28" s="28">
        <f t="shared" si="16"/>
        <v>207274</v>
      </c>
      <c r="AA28" s="9"/>
      <c r="AB28" s="28">
        <f t="shared" si="3"/>
        <v>-4410</v>
      </c>
      <c r="AC28" s="28">
        <f t="shared" si="4"/>
        <v>-4.656712635424806</v>
      </c>
      <c r="AD28" s="28">
        <f t="shared" si="5"/>
        <v>-2562</v>
      </c>
      <c r="AE28" s="28">
        <f t="shared" si="6"/>
        <v>-1.2209535065479706</v>
      </c>
      <c r="AF28" s="21"/>
      <c r="AG28" s="21"/>
    </row>
    <row r="29" spans="2:33" s="19" customFormat="1" ht="27.75" customHeight="1">
      <c r="B29" s="23">
        <v>42053</v>
      </c>
      <c r="C29" s="24"/>
      <c r="D29" s="28">
        <v>3799</v>
      </c>
      <c r="E29" s="28">
        <f t="shared" si="7"/>
        <v>97560</v>
      </c>
      <c r="F29" s="28">
        <f t="shared" si="8"/>
        <v>211146</v>
      </c>
      <c r="G29" s="24"/>
      <c r="H29" s="28">
        <v>156</v>
      </c>
      <c r="I29" s="28">
        <f t="shared" si="9"/>
        <v>1097</v>
      </c>
      <c r="J29" s="28">
        <f t="shared" si="10"/>
        <v>2645</v>
      </c>
      <c r="K29" s="24"/>
      <c r="L29" s="28">
        <f t="shared" si="0"/>
        <v>3955</v>
      </c>
      <c r="M29" s="28">
        <f t="shared" si="1"/>
        <v>98657</v>
      </c>
      <c r="N29" s="28">
        <f t="shared" si="17"/>
        <v>213791</v>
      </c>
      <c r="O29" s="24"/>
      <c r="P29" s="26">
        <v>6534</v>
      </c>
      <c r="Q29" s="28">
        <f t="shared" si="11"/>
        <v>95407</v>
      </c>
      <c r="R29" s="28">
        <f t="shared" si="12"/>
        <v>211007</v>
      </c>
      <c r="S29" s="9"/>
      <c r="T29" s="28">
        <v>0</v>
      </c>
      <c r="U29" s="28">
        <f t="shared" si="2"/>
        <v>1419</v>
      </c>
      <c r="V29" s="28">
        <f t="shared" si="13"/>
        <v>2801</v>
      </c>
      <c r="W29" s="9"/>
      <c r="X29" s="28">
        <f t="shared" si="14"/>
        <v>6534</v>
      </c>
      <c r="Y29" s="28">
        <f t="shared" si="15"/>
        <v>96826</v>
      </c>
      <c r="Z29" s="28">
        <f t="shared" si="16"/>
        <v>213808</v>
      </c>
      <c r="AA29" s="9"/>
      <c r="AB29" s="28">
        <f t="shared" si="3"/>
        <v>-1831</v>
      </c>
      <c r="AC29" s="28">
        <f t="shared" si="4"/>
        <v>-1.8559250737403326</v>
      </c>
      <c r="AD29" s="28">
        <f t="shared" si="5"/>
        <v>17</v>
      </c>
      <c r="AE29" s="28">
        <f t="shared" si="6"/>
        <v>0.007951691137606354</v>
      </c>
      <c r="AF29" s="21"/>
      <c r="AG29" s="21"/>
    </row>
    <row r="30" spans="2:33" s="19" customFormat="1" ht="27.75" customHeight="1">
      <c r="B30" s="23">
        <v>42054</v>
      </c>
      <c r="C30" s="24"/>
      <c r="D30" s="28">
        <v>3754</v>
      </c>
      <c r="E30" s="28">
        <f t="shared" si="7"/>
        <v>101314</v>
      </c>
      <c r="F30" s="28">
        <f t="shared" si="8"/>
        <v>214900</v>
      </c>
      <c r="G30" s="24"/>
      <c r="H30" s="28">
        <v>0</v>
      </c>
      <c r="I30" s="28">
        <f t="shared" si="9"/>
        <v>1097</v>
      </c>
      <c r="J30" s="28">
        <f t="shared" si="10"/>
        <v>2645</v>
      </c>
      <c r="K30" s="24"/>
      <c r="L30" s="28">
        <f t="shared" si="0"/>
        <v>3754</v>
      </c>
      <c r="M30" s="28">
        <f t="shared" si="1"/>
        <v>102411</v>
      </c>
      <c r="N30" s="28">
        <f t="shared" si="17"/>
        <v>217545</v>
      </c>
      <c r="O30" s="24"/>
      <c r="P30" s="26">
        <v>4647</v>
      </c>
      <c r="Q30" s="28">
        <f t="shared" si="11"/>
        <v>100054</v>
      </c>
      <c r="R30" s="28">
        <f t="shared" si="12"/>
        <v>215654</v>
      </c>
      <c r="S30" s="9"/>
      <c r="T30" s="28">
        <v>196</v>
      </c>
      <c r="U30" s="28">
        <f t="shared" si="2"/>
        <v>1615</v>
      </c>
      <c r="V30" s="28">
        <f t="shared" si="13"/>
        <v>2997</v>
      </c>
      <c r="W30" s="9"/>
      <c r="X30" s="28">
        <f t="shared" si="14"/>
        <v>4843</v>
      </c>
      <c r="Y30" s="28">
        <f t="shared" si="15"/>
        <v>101669</v>
      </c>
      <c r="Z30" s="28">
        <f t="shared" si="16"/>
        <v>218651</v>
      </c>
      <c r="AA30" s="9"/>
      <c r="AB30" s="28">
        <f t="shared" si="3"/>
        <v>-742</v>
      </c>
      <c r="AC30" s="28">
        <f t="shared" si="4"/>
        <v>-0.7245315444629972</v>
      </c>
      <c r="AD30" s="28">
        <f t="shared" si="5"/>
        <v>1106</v>
      </c>
      <c r="AE30" s="28">
        <f t="shared" si="6"/>
        <v>0.5084005608035119</v>
      </c>
      <c r="AF30" s="21"/>
      <c r="AG30" s="21"/>
    </row>
    <row r="31" spans="2:33" s="19" customFormat="1" ht="27.75" customHeight="1">
      <c r="B31" s="23">
        <v>42055</v>
      </c>
      <c r="C31" s="24"/>
      <c r="D31" s="28">
        <v>4412</v>
      </c>
      <c r="E31" s="28">
        <f t="shared" si="7"/>
        <v>105726</v>
      </c>
      <c r="F31" s="28">
        <f t="shared" si="8"/>
        <v>219312</v>
      </c>
      <c r="G31" s="24"/>
      <c r="H31" s="28">
        <v>309</v>
      </c>
      <c r="I31" s="28">
        <f t="shared" si="9"/>
        <v>1406</v>
      </c>
      <c r="J31" s="28">
        <f t="shared" si="10"/>
        <v>2954</v>
      </c>
      <c r="K31" s="24"/>
      <c r="L31" s="28">
        <f t="shared" si="0"/>
        <v>4721</v>
      </c>
      <c r="M31" s="28">
        <f t="shared" si="1"/>
        <v>107132</v>
      </c>
      <c r="N31" s="28">
        <f t="shared" si="17"/>
        <v>222266</v>
      </c>
      <c r="O31" s="24"/>
      <c r="P31" s="26">
        <v>6794</v>
      </c>
      <c r="Q31" s="28">
        <f t="shared" si="11"/>
        <v>106848</v>
      </c>
      <c r="R31" s="28">
        <f aca="true" t="shared" si="18" ref="R31:R39">IF(P31="","",(R30+P31))</f>
        <v>222448</v>
      </c>
      <c r="S31" s="9"/>
      <c r="T31" s="28">
        <v>0</v>
      </c>
      <c r="U31" s="28">
        <f t="shared" si="2"/>
        <v>1615</v>
      </c>
      <c r="V31" s="28">
        <f aca="true" t="shared" si="19" ref="V31:V39">IF(T31="","",(V30+T31))</f>
        <v>2997</v>
      </c>
      <c r="W31" s="9"/>
      <c r="X31" s="28">
        <f t="shared" si="14"/>
        <v>6794</v>
      </c>
      <c r="Y31" s="28">
        <f aca="true" t="shared" si="20" ref="Y31:Y39">IF(Q31="","",(U31+Q31))</f>
        <v>108463</v>
      </c>
      <c r="Z31" s="28">
        <f aca="true" t="shared" si="21" ref="Z31:Z39">IF(R31="","",(V31+R31))</f>
        <v>225445</v>
      </c>
      <c r="AA31" s="9"/>
      <c r="AB31" s="28">
        <f aca="true" t="shared" si="22" ref="AB31:AB39">IF(Y31="","",(Y31-M31))</f>
        <v>1331</v>
      </c>
      <c r="AC31" s="28">
        <f aca="true" t="shared" si="23" ref="AC31:AC39">IF(Y31="","",((AB31/M31)*100))</f>
        <v>1.242392562446328</v>
      </c>
      <c r="AD31" s="28">
        <f aca="true" t="shared" si="24" ref="AD31:AD39">IF(Z31="","",(Z31-N31))</f>
        <v>3179</v>
      </c>
      <c r="AE31" s="28">
        <f aca="true" t="shared" si="25" ref="AE31:AE39">IF(AD31="","",((AD31/N31)*100))</f>
        <v>1.4302682371572801</v>
      </c>
      <c r="AF31" s="21"/>
      <c r="AG31" s="21"/>
    </row>
    <row r="32" spans="2:33" s="19" customFormat="1" ht="27.75" customHeight="1">
      <c r="B32" s="23">
        <v>42056</v>
      </c>
      <c r="C32" s="24"/>
      <c r="D32" s="28">
        <v>5977</v>
      </c>
      <c r="E32" s="28">
        <f t="shared" si="7"/>
        <v>111703</v>
      </c>
      <c r="F32" s="28">
        <f t="shared" si="8"/>
        <v>225289</v>
      </c>
      <c r="G32" s="24"/>
      <c r="H32" s="28">
        <v>0</v>
      </c>
      <c r="I32" s="28">
        <f t="shared" si="9"/>
        <v>1406</v>
      </c>
      <c r="J32" s="28">
        <f t="shared" si="10"/>
        <v>2954</v>
      </c>
      <c r="K32" s="24"/>
      <c r="L32" s="28">
        <f t="shared" si="0"/>
        <v>5977</v>
      </c>
      <c r="M32" s="28">
        <f t="shared" si="1"/>
        <v>113109</v>
      </c>
      <c r="N32" s="28">
        <f t="shared" si="17"/>
        <v>228243</v>
      </c>
      <c r="O32" s="24"/>
      <c r="P32" s="26">
        <v>7709</v>
      </c>
      <c r="Q32" s="28">
        <f t="shared" si="11"/>
        <v>114557</v>
      </c>
      <c r="R32" s="28">
        <f t="shared" si="18"/>
        <v>230157</v>
      </c>
      <c r="S32" s="9"/>
      <c r="T32" s="28">
        <v>236</v>
      </c>
      <c r="U32" s="28">
        <f t="shared" si="2"/>
        <v>1851</v>
      </c>
      <c r="V32" s="28">
        <f t="shared" si="19"/>
        <v>3233</v>
      </c>
      <c r="W32" s="9"/>
      <c r="X32" s="28">
        <f t="shared" si="14"/>
        <v>7945</v>
      </c>
      <c r="Y32" s="28">
        <f t="shared" si="20"/>
        <v>116408</v>
      </c>
      <c r="Z32" s="28">
        <f t="shared" si="21"/>
        <v>233390</v>
      </c>
      <c r="AA32" s="9"/>
      <c r="AB32" s="28">
        <f t="shared" si="22"/>
        <v>3299</v>
      </c>
      <c r="AC32" s="28">
        <f t="shared" si="23"/>
        <v>2.916655615379855</v>
      </c>
      <c r="AD32" s="28">
        <f t="shared" si="24"/>
        <v>5147</v>
      </c>
      <c r="AE32" s="28">
        <f t="shared" si="25"/>
        <v>2.2550527288898237</v>
      </c>
      <c r="AF32" s="21"/>
      <c r="AG32" s="21"/>
    </row>
    <row r="33" spans="2:33" s="19" customFormat="1" ht="27.75" customHeight="1">
      <c r="B33" s="23">
        <v>42057</v>
      </c>
      <c r="C33" s="24"/>
      <c r="D33" s="28">
        <v>8680</v>
      </c>
      <c r="E33" s="28">
        <f t="shared" si="7"/>
        <v>120383</v>
      </c>
      <c r="F33" s="28">
        <f t="shared" si="8"/>
        <v>233969</v>
      </c>
      <c r="G33" s="24"/>
      <c r="H33" s="28">
        <v>0</v>
      </c>
      <c r="I33" s="28">
        <f t="shared" si="9"/>
        <v>1406</v>
      </c>
      <c r="J33" s="28">
        <f t="shared" si="10"/>
        <v>2954</v>
      </c>
      <c r="K33" s="24"/>
      <c r="L33" s="28">
        <f t="shared" si="0"/>
        <v>8680</v>
      </c>
      <c r="M33" s="28">
        <f t="shared" si="1"/>
        <v>121789</v>
      </c>
      <c r="N33" s="28">
        <f t="shared" si="17"/>
        <v>236923</v>
      </c>
      <c r="O33" s="24"/>
      <c r="P33" s="26">
        <v>8590</v>
      </c>
      <c r="Q33" s="28">
        <f t="shared" si="11"/>
        <v>123147</v>
      </c>
      <c r="R33" s="28">
        <f t="shared" si="18"/>
        <v>238747</v>
      </c>
      <c r="S33" s="9"/>
      <c r="T33" s="28">
        <v>0</v>
      </c>
      <c r="U33" s="28">
        <f t="shared" si="2"/>
        <v>1851</v>
      </c>
      <c r="V33" s="28">
        <f t="shared" si="19"/>
        <v>3233</v>
      </c>
      <c r="W33" s="9"/>
      <c r="X33" s="28">
        <f t="shared" si="14"/>
        <v>8590</v>
      </c>
      <c r="Y33" s="28">
        <f t="shared" si="20"/>
        <v>124998</v>
      </c>
      <c r="Z33" s="28">
        <f t="shared" si="21"/>
        <v>241980</v>
      </c>
      <c r="AA33" s="9"/>
      <c r="AB33" s="28">
        <f t="shared" si="22"/>
        <v>3209</v>
      </c>
      <c r="AC33" s="28">
        <f t="shared" si="23"/>
        <v>2.634884923925806</v>
      </c>
      <c r="AD33" s="28">
        <f t="shared" si="24"/>
        <v>5057</v>
      </c>
      <c r="AE33" s="28">
        <f t="shared" si="25"/>
        <v>2.134448744950891</v>
      </c>
      <c r="AF33" s="21"/>
      <c r="AG33" s="21"/>
    </row>
    <row r="34" spans="2:33" s="19" customFormat="1" ht="27.75" customHeight="1">
      <c r="B34" s="23">
        <v>42058</v>
      </c>
      <c r="C34" s="24"/>
      <c r="D34" s="28">
        <v>9162</v>
      </c>
      <c r="E34" s="28">
        <f t="shared" si="7"/>
        <v>129545</v>
      </c>
      <c r="F34" s="28">
        <f t="shared" si="8"/>
        <v>243131</v>
      </c>
      <c r="G34" s="24"/>
      <c r="H34" s="28">
        <v>0</v>
      </c>
      <c r="I34" s="28">
        <f t="shared" si="9"/>
        <v>1406</v>
      </c>
      <c r="J34" s="28">
        <f t="shared" si="10"/>
        <v>2954</v>
      </c>
      <c r="K34" s="24"/>
      <c r="L34" s="28">
        <f t="shared" si="0"/>
        <v>9162</v>
      </c>
      <c r="M34" s="28">
        <f t="shared" si="1"/>
        <v>130951</v>
      </c>
      <c r="N34" s="28">
        <f t="shared" si="17"/>
        <v>246085</v>
      </c>
      <c r="O34" s="24"/>
      <c r="P34" s="26">
        <v>3878</v>
      </c>
      <c r="Q34" s="28">
        <f t="shared" si="11"/>
        <v>127025</v>
      </c>
      <c r="R34" s="28">
        <f t="shared" si="18"/>
        <v>242625</v>
      </c>
      <c r="S34" s="9"/>
      <c r="T34" s="28">
        <v>137</v>
      </c>
      <c r="U34" s="28">
        <f t="shared" si="2"/>
        <v>1988</v>
      </c>
      <c r="V34" s="28">
        <f t="shared" si="19"/>
        <v>3370</v>
      </c>
      <c r="W34" s="9"/>
      <c r="X34" s="28">
        <f t="shared" si="14"/>
        <v>4015</v>
      </c>
      <c r="Y34" s="28">
        <f t="shared" si="20"/>
        <v>129013</v>
      </c>
      <c r="Z34" s="28">
        <f t="shared" si="21"/>
        <v>245995</v>
      </c>
      <c r="AA34" s="9"/>
      <c r="AB34" s="28">
        <f t="shared" si="22"/>
        <v>-1938</v>
      </c>
      <c r="AC34" s="28">
        <f t="shared" si="23"/>
        <v>-1.4799428793976372</v>
      </c>
      <c r="AD34" s="28">
        <f t="shared" si="24"/>
        <v>-90</v>
      </c>
      <c r="AE34" s="28">
        <f t="shared" si="25"/>
        <v>-0.036572728935124046</v>
      </c>
      <c r="AF34" s="21"/>
      <c r="AG34" s="21"/>
    </row>
    <row r="35" spans="2:33" s="19" customFormat="1" ht="27.75" customHeight="1">
      <c r="B35" s="23">
        <v>42059</v>
      </c>
      <c r="C35" s="24"/>
      <c r="D35" s="28">
        <v>3780</v>
      </c>
      <c r="E35" s="28">
        <f t="shared" si="7"/>
        <v>133325</v>
      </c>
      <c r="F35" s="28">
        <f t="shared" si="8"/>
        <v>246911</v>
      </c>
      <c r="G35" s="24"/>
      <c r="H35" s="28">
        <v>0</v>
      </c>
      <c r="I35" s="28">
        <f t="shared" si="9"/>
        <v>1406</v>
      </c>
      <c r="J35" s="28">
        <f t="shared" si="10"/>
        <v>2954</v>
      </c>
      <c r="K35" s="24"/>
      <c r="L35" s="28">
        <f t="shared" si="0"/>
        <v>3780</v>
      </c>
      <c r="M35" s="28">
        <f t="shared" si="1"/>
        <v>134731</v>
      </c>
      <c r="N35" s="28">
        <f t="shared" si="17"/>
        <v>249865</v>
      </c>
      <c r="O35" s="24"/>
      <c r="P35" s="26">
        <v>3493</v>
      </c>
      <c r="Q35" s="28">
        <f t="shared" si="11"/>
        <v>130518</v>
      </c>
      <c r="R35" s="28">
        <f t="shared" si="18"/>
        <v>246118</v>
      </c>
      <c r="S35" s="9"/>
      <c r="T35" s="28">
        <v>191</v>
      </c>
      <c r="U35" s="28">
        <f t="shared" si="2"/>
        <v>2179</v>
      </c>
      <c r="V35" s="28">
        <f t="shared" si="19"/>
        <v>3561</v>
      </c>
      <c r="W35" s="9"/>
      <c r="X35" s="28">
        <f t="shared" si="14"/>
        <v>3684</v>
      </c>
      <c r="Y35" s="28">
        <f t="shared" si="20"/>
        <v>132697</v>
      </c>
      <c r="Z35" s="28">
        <f t="shared" si="21"/>
        <v>249679</v>
      </c>
      <c r="AA35" s="9"/>
      <c r="AB35" s="28">
        <f t="shared" si="22"/>
        <v>-2034</v>
      </c>
      <c r="AC35" s="28">
        <f t="shared" si="23"/>
        <v>-1.5096748335572363</v>
      </c>
      <c r="AD35" s="28">
        <f t="shared" si="24"/>
        <v>-186</v>
      </c>
      <c r="AE35" s="28">
        <f t="shared" si="25"/>
        <v>-0.07444019770676165</v>
      </c>
      <c r="AF35" s="21"/>
      <c r="AG35" s="21"/>
    </row>
    <row r="36" spans="2:33" s="19" customFormat="1" ht="27.75" customHeight="1">
      <c r="B36" s="23">
        <v>42060</v>
      </c>
      <c r="C36" s="24"/>
      <c r="D36" s="28">
        <v>4926</v>
      </c>
      <c r="E36" s="28">
        <f t="shared" si="7"/>
        <v>138251</v>
      </c>
      <c r="F36" s="28">
        <f t="shared" si="8"/>
        <v>251837</v>
      </c>
      <c r="G36" s="24"/>
      <c r="H36" s="28">
        <v>140</v>
      </c>
      <c r="I36" s="28">
        <f t="shared" si="9"/>
        <v>1546</v>
      </c>
      <c r="J36" s="28">
        <f t="shared" si="10"/>
        <v>3094</v>
      </c>
      <c r="K36" s="24"/>
      <c r="L36" s="28">
        <f t="shared" si="0"/>
        <v>5066</v>
      </c>
      <c r="M36" s="28">
        <f t="shared" si="1"/>
        <v>139797</v>
      </c>
      <c r="N36" s="28">
        <f t="shared" si="17"/>
        <v>254931</v>
      </c>
      <c r="O36" s="24"/>
      <c r="P36" s="26">
        <v>3509</v>
      </c>
      <c r="Q36" s="28">
        <f t="shared" si="11"/>
        <v>134027</v>
      </c>
      <c r="R36" s="28">
        <f t="shared" si="18"/>
        <v>249627</v>
      </c>
      <c r="S36" s="9"/>
      <c r="T36" s="28">
        <v>0</v>
      </c>
      <c r="U36" s="28">
        <f t="shared" si="2"/>
        <v>2179</v>
      </c>
      <c r="V36" s="28">
        <f t="shared" si="19"/>
        <v>3561</v>
      </c>
      <c r="W36" s="9"/>
      <c r="X36" s="28">
        <f t="shared" si="14"/>
        <v>3509</v>
      </c>
      <c r="Y36" s="28">
        <f t="shared" si="20"/>
        <v>136206</v>
      </c>
      <c r="Z36" s="28">
        <f t="shared" si="21"/>
        <v>253188</v>
      </c>
      <c r="AA36" s="9"/>
      <c r="AB36" s="28">
        <f t="shared" si="22"/>
        <v>-3591</v>
      </c>
      <c r="AC36" s="28">
        <f t="shared" si="23"/>
        <v>-2.568724650743578</v>
      </c>
      <c r="AD36" s="28">
        <f t="shared" si="24"/>
        <v>-1743</v>
      </c>
      <c r="AE36" s="28">
        <f t="shared" si="25"/>
        <v>-0.6837144168422044</v>
      </c>
      <c r="AF36" s="21"/>
      <c r="AG36" s="21"/>
    </row>
    <row r="37" spans="2:33" s="19" customFormat="1" ht="27.75" customHeight="1">
      <c r="B37" s="23">
        <v>42061</v>
      </c>
      <c r="C37" s="24"/>
      <c r="D37" s="28">
        <v>3667</v>
      </c>
      <c r="E37" s="28">
        <f t="shared" si="7"/>
        <v>141918</v>
      </c>
      <c r="F37" s="28">
        <f t="shared" si="8"/>
        <v>255504</v>
      </c>
      <c r="G37" s="24"/>
      <c r="H37" s="28">
        <v>0</v>
      </c>
      <c r="I37" s="28">
        <f t="shared" si="9"/>
        <v>1546</v>
      </c>
      <c r="J37" s="28">
        <f t="shared" si="10"/>
        <v>3094</v>
      </c>
      <c r="K37" s="24"/>
      <c r="L37" s="28">
        <f t="shared" si="0"/>
        <v>3667</v>
      </c>
      <c r="M37" s="28">
        <f t="shared" si="1"/>
        <v>143464</v>
      </c>
      <c r="N37" s="28">
        <f t="shared" si="17"/>
        <v>258598</v>
      </c>
      <c r="O37" s="24"/>
      <c r="P37" s="26">
        <v>4168</v>
      </c>
      <c r="Q37" s="28">
        <f t="shared" si="11"/>
        <v>138195</v>
      </c>
      <c r="R37" s="28">
        <f t="shared" si="18"/>
        <v>253795</v>
      </c>
      <c r="S37" s="9"/>
      <c r="T37" s="28">
        <v>127</v>
      </c>
      <c r="U37" s="28">
        <f t="shared" si="2"/>
        <v>2306</v>
      </c>
      <c r="V37" s="28">
        <f t="shared" si="19"/>
        <v>3688</v>
      </c>
      <c r="W37" s="9"/>
      <c r="X37" s="28">
        <f t="shared" si="14"/>
        <v>4295</v>
      </c>
      <c r="Y37" s="28">
        <f t="shared" si="20"/>
        <v>140501</v>
      </c>
      <c r="Z37" s="28">
        <f t="shared" si="21"/>
        <v>257483</v>
      </c>
      <c r="AA37" s="9"/>
      <c r="AB37" s="28">
        <f t="shared" si="22"/>
        <v>-2963</v>
      </c>
      <c r="AC37" s="28">
        <f t="shared" si="23"/>
        <v>-2.0653264930574915</v>
      </c>
      <c r="AD37" s="28">
        <f t="shared" si="24"/>
        <v>-1115</v>
      </c>
      <c r="AE37" s="28">
        <f t="shared" si="25"/>
        <v>-0.4311711614165616</v>
      </c>
      <c r="AF37" s="21"/>
      <c r="AG37" s="21"/>
    </row>
    <row r="38" spans="2:33" s="19" customFormat="1" ht="27.75" customHeight="1">
      <c r="B38" s="23">
        <v>42062</v>
      </c>
      <c r="C38" s="24"/>
      <c r="D38" s="28">
        <v>5943</v>
      </c>
      <c r="E38" s="28">
        <f t="shared" si="7"/>
        <v>147861</v>
      </c>
      <c r="F38" s="28">
        <f t="shared" si="8"/>
        <v>261447</v>
      </c>
      <c r="G38" s="24"/>
      <c r="H38" s="28">
        <v>312</v>
      </c>
      <c r="I38" s="28">
        <f t="shared" si="9"/>
        <v>1858</v>
      </c>
      <c r="J38" s="28">
        <f t="shared" si="10"/>
        <v>3406</v>
      </c>
      <c r="K38" s="24"/>
      <c r="L38" s="28">
        <f t="shared" si="0"/>
        <v>6255</v>
      </c>
      <c r="M38" s="28">
        <f t="shared" si="1"/>
        <v>149719</v>
      </c>
      <c r="N38" s="28">
        <f t="shared" si="17"/>
        <v>264853</v>
      </c>
      <c r="O38" s="24"/>
      <c r="P38" s="26">
        <v>6528</v>
      </c>
      <c r="Q38" s="28">
        <f t="shared" si="11"/>
        <v>144723</v>
      </c>
      <c r="R38" s="28">
        <f t="shared" si="18"/>
        <v>260323</v>
      </c>
      <c r="S38" s="9"/>
      <c r="T38" s="28">
        <v>0</v>
      </c>
      <c r="U38" s="28">
        <f t="shared" si="2"/>
        <v>2306</v>
      </c>
      <c r="V38" s="28">
        <f t="shared" si="19"/>
        <v>3688</v>
      </c>
      <c r="W38" s="9"/>
      <c r="X38" s="28">
        <f t="shared" si="14"/>
        <v>6528</v>
      </c>
      <c r="Y38" s="28">
        <f t="shared" si="20"/>
        <v>147029</v>
      </c>
      <c r="Z38" s="28">
        <f t="shared" si="21"/>
        <v>264011</v>
      </c>
      <c r="AA38" s="9"/>
      <c r="AB38" s="28">
        <f t="shared" si="22"/>
        <v>-2690</v>
      </c>
      <c r="AC38" s="28">
        <f t="shared" si="23"/>
        <v>-1.796699149740514</v>
      </c>
      <c r="AD38" s="28">
        <f t="shared" si="24"/>
        <v>-842</v>
      </c>
      <c r="AE38" s="28">
        <f t="shared" si="25"/>
        <v>-0.31791220035264844</v>
      </c>
      <c r="AF38" s="21"/>
      <c r="AG38" s="21"/>
    </row>
    <row r="39" spans="2:33" s="19" customFormat="1" ht="27.75" customHeight="1">
      <c r="B39" s="23">
        <v>42063</v>
      </c>
      <c r="C39" s="24"/>
      <c r="D39" s="28">
        <v>7271</v>
      </c>
      <c r="E39" s="28">
        <f t="shared" si="7"/>
        <v>155132</v>
      </c>
      <c r="F39" s="28">
        <f t="shared" si="8"/>
        <v>268718</v>
      </c>
      <c r="G39" s="24"/>
      <c r="H39" s="28">
        <v>0</v>
      </c>
      <c r="I39" s="28">
        <f t="shared" si="9"/>
        <v>1858</v>
      </c>
      <c r="J39" s="28">
        <f t="shared" si="10"/>
        <v>3406</v>
      </c>
      <c r="K39" s="24"/>
      <c r="L39" s="28">
        <f t="shared" si="0"/>
        <v>7271</v>
      </c>
      <c r="M39" s="28">
        <f t="shared" si="1"/>
        <v>156990</v>
      </c>
      <c r="N39" s="28">
        <f t="shared" si="17"/>
        <v>272124</v>
      </c>
      <c r="O39" s="24"/>
      <c r="P39" s="26">
        <v>7897</v>
      </c>
      <c r="Q39" s="28">
        <f t="shared" si="11"/>
        <v>152620</v>
      </c>
      <c r="R39" s="28">
        <f t="shared" si="18"/>
        <v>268220</v>
      </c>
      <c r="S39" s="9"/>
      <c r="T39" s="28">
        <v>237</v>
      </c>
      <c r="U39" s="28">
        <f t="shared" si="2"/>
        <v>2543</v>
      </c>
      <c r="V39" s="28">
        <f t="shared" si="19"/>
        <v>3925</v>
      </c>
      <c r="W39" s="9"/>
      <c r="X39" s="28">
        <f t="shared" si="14"/>
        <v>8134</v>
      </c>
      <c r="Y39" s="28">
        <f t="shared" si="20"/>
        <v>155163</v>
      </c>
      <c r="Z39" s="28">
        <f t="shared" si="21"/>
        <v>272145</v>
      </c>
      <c r="AA39" s="9"/>
      <c r="AB39" s="28">
        <f t="shared" si="22"/>
        <v>-1827</v>
      </c>
      <c r="AC39" s="28">
        <f t="shared" si="23"/>
        <v>-1.163768392891267</v>
      </c>
      <c r="AD39" s="28">
        <f t="shared" si="24"/>
        <v>21</v>
      </c>
      <c r="AE39" s="28">
        <f t="shared" si="25"/>
        <v>0.007717070159192133</v>
      </c>
      <c r="AF39" s="21"/>
      <c r="AG39" s="21"/>
    </row>
    <row r="40" spans="2:33" s="19" customFormat="1" ht="39.75" customHeight="1">
      <c r="B40" s="50" t="s">
        <v>1</v>
      </c>
      <c r="C40" s="20"/>
      <c r="D40" s="52" t="s">
        <v>23</v>
      </c>
      <c r="E40" s="52"/>
      <c r="F40" s="53">
        <f>F39</f>
        <v>268718</v>
      </c>
      <c r="G40" s="20"/>
      <c r="H40" s="52" t="s">
        <v>23</v>
      </c>
      <c r="I40" s="52"/>
      <c r="J40" s="53">
        <f>J39</f>
        <v>3406</v>
      </c>
      <c r="K40" s="20"/>
      <c r="L40" s="52" t="s">
        <v>23</v>
      </c>
      <c r="M40" s="52"/>
      <c r="N40" s="53">
        <f>N39</f>
        <v>272124</v>
      </c>
      <c r="O40" s="20"/>
      <c r="P40" s="52" t="s">
        <v>24</v>
      </c>
      <c r="Q40" s="52"/>
      <c r="R40" s="53">
        <f>SUM(P12:P39)+P8</f>
        <v>268220</v>
      </c>
      <c r="S40" s="21"/>
      <c r="T40" s="52" t="s">
        <v>24</v>
      </c>
      <c r="U40" s="52"/>
      <c r="V40" s="53">
        <f>SUM(T12:T39)+T8</f>
        <v>3925</v>
      </c>
      <c r="W40" s="21"/>
      <c r="X40" s="52" t="s">
        <v>24</v>
      </c>
      <c r="Y40" s="52"/>
      <c r="Z40" s="53">
        <f>SUM(X12:X39)+X8</f>
        <v>272145</v>
      </c>
      <c r="AA40" s="21"/>
      <c r="AB40" s="54" t="s">
        <v>3</v>
      </c>
      <c r="AC40" s="54"/>
      <c r="AD40" s="54"/>
      <c r="AE40" s="54"/>
      <c r="AF40" s="21"/>
      <c r="AG40" s="21"/>
    </row>
    <row r="41" spans="2:33" s="19" customFormat="1" ht="49.5" customHeight="1">
      <c r="B41" s="51"/>
      <c r="C41" s="21"/>
      <c r="D41" s="53">
        <f>SUM(D12:D39)</f>
        <v>155132</v>
      </c>
      <c r="E41" s="53"/>
      <c r="F41" s="53"/>
      <c r="G41" s="21"/>
      <c r="H41" s="53">
        <f>SUM(H12:H39)</f>
        <v>1858</v>
      </c>
      <c r="I41" s="53"/>
      <c r="J41" s="53"/>
      <c r="K41" s="21"/>
      <c r="L41" s="53">
        <f>SUM(L12:L39)</f>
        <v>156990</v>
      </c>
      <c r="M41" s="53"/>
      <c r="N41" s="53"/>
      <c r="O41" s="21"/>
      <c r="P41" s="53">
        <f>SUM(P12:P39)</f>
        <v>152620</v>
      </c>
      <c r="Q41" s="53"/>
      <c r="R41" s="53"/>
      <c r="S41" s="21"/>
      <c r="T41" s="53">
        <f>SUM(T12:T39)</f>
        <v>2543</v>
      </c>
      <c r="U41" s="53"/>
      <c r="V41" s="53"/>
      <c r="W41" s="21"/>
      <c r="X41" s="53">
        <f>SUM(X12:X39)</f>
        <v>155163</v>
      </c>
      <c r="Y41" s="53"/>
      <c r="Z41" s="53"/>
      <c r="AA41" s="21"/>
      <c r="AB41" s="54"/>
      <c r="AC41" s="54"/>
      <c r="AD41" s="54"/>
      <c r="AE41" s="54"/>
      <c r="AF41" s="21"/>
      <c r="AG41" s="21"/>
    </row>
    <row r="42" ht="15" customHeight="1">
      <c r="D42" s="22"/>
    </row>
    <row r="48" ht="15" customHeight="1">
      <c r="L48" s="25"/>
    </row>
  </sheetData>
  <sheetProtection/>
  <mergeCells count="64">
    <mergeCell ref="H6:J6"/>
    <mergeCell ref="H7:J7"/>
    <mergeCell ref="T6:V6"/>
    <mergeCell ref="Z40:Z41"/>
    <mergeCell ref="X41:Y41"/>
    <mergeCell ref="N40:N41"/>
    <mergeCell ref="L41:M41"/>
    <mergeCell ref="T40:U40"/>
    <mergeCell ref="P8:R8"/>
    <mergeCell ref="X6:Z6"/>
    <mergeCell ref="AB10:AC10"/>
    <mergeCell ref="AD10:AE10"/>
    <mergeCell ref="AB5:AE8"/>
    <mergeCell ref="T10:T11"/>
    <mergeCell ref="U10:U11"/>
    <mergeCell ref="H40:I40"/>
    <mergeCell ref="J40:J41"/>
    <mergeCell ref="H41:I41"/>
    <mergeCell ref="L40:M40"/>
    <mergeCell ref="V40:V41"/>
    <mergeCell ref="AB40:AE41"/>
    <mergeCell ref="R40:R41"/>
    <mergeCell ref="P41:Q41"/>
    <mergeCell ref="T41:U41"/>
    <mergeCell ref="X40:Y40"/>
    <mergeCell ref="D41:E41"/>
    <mergeCell ref="P40:Q40"/>
    <mergeCell ref="B40:B41"/>
    <mergeCell ref="T8:V8"/>
    <mergeCell ref="H10:H11"/>
    <mergeCell ref="I10:I11"/>
    <mergeCell ref="J10:J11"/>
    <mergeCell ref="L10:L11"/>
    <mergeCell ref="M10:M11"/>
    <mergeCell ref="F10:F11"/>
    <mergeCell ref="D40:E40"/>
    <mergeCell ref="F40:F41"/>
    <mergeCell ref="X7:Z7"/>
    <mergeCell ref="X8:Z8"/>
    <mergeCell ref="X10:X11"/>
    <mergeCell ref="Z10:Z11"/>
    <mergeCell ref="Y10:Y11"/>
    <mergeCell ref="L8:N8"/>
    <mergeCell ref="V10:V11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</mergeCells>
  <conditionalFormatting sqref="AB12:AE39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39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39">
    <cfRule type="cellIs" priority="1" dxfId="10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0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2015-02-04T13:18:46Z</cp:lastPrinted>
  <dcterms:created xsi:type="dcterms:W3CDTF">2003-10-20T07:27:17Z</dcterms:created>
  <dcterms:modified xsi:type="dcterms:W3CDTF">2015-03-02T07:05:56Z</dcterms:modified>
  <cp:category/>
  <cp:version/>
  <cp:contentType/>
  <cp:contentStatus/>
</cp:coreProperties>
</file>