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5" windowWidth="15480" windowHeight="7260" activeTab="0"/>
  </bookViews>
  <sheets>
    <sheet name="2013-2014 Yılı Eylül Ayı" sheetId="1" r:id="rId1"/>
  </sheets>
  <definedNames>
    <definedName name="_xlnm.Print_Area" localSheetId="0">'2013-2014 Yılı Eylül Ayı'!$A$1:$AE$43</definedName>
  </definedNames>
  <calcPr fullCalcOnLoad="1"/>
</workbook>
</file>

<file path=xl/sharedStrings.xml><?xml version="1.0" encoding="utf-8"?>
<sst xmlns="http://schemas.openxmlformats.org/spreadsheetml/2006/main" count="50" uniqueCount="24">
  <si>
    <t>Sayısal</t>
  </si>
  <si>
    <t>TOPLAM</t>
  </si>
  <si>
    <t>Oransal (%)</t>
  </si>
  <si>
    <t>Hiç Şüphesiz ki Antalya Dünyanın En Güzel Yeridir!</t>
  </si>
  <si>
    <t>AYLIK DEĞİŞİM</t>
  </si>
  <si>
    <t>YILLIK DEĞİŞİM</t>
  </si>
  <si>
    <t>AYLIK TOPLAM</t>
  </si>
  <si>
    <t>YILLIK TOPLAM</t>
  </si>
  <si>
    <t>T A R İ H</t>
  </si>
  <si>
    <t>ANTALYA İL KÜLTÜR VE TURİZM MÜDÜRLÜĞÜ</t>
  </si>
  <si>
    <t>GÜNLÜK GİRİŞ</t>
  </si>
  <si>
    <t>A N T A L Y A    V E    G A Z İ P A Ş A    H A V A    L İ M A N I   G E L E N   Y O L C U   İ S T A T İ S T İ Ğ İ</t>
  </si>
  <si>
    <t xml:space="preserve">ANTALYA + GAZİPAŞA </t>
  </si>
  <si>
    <t>2 0 1 3   Y I L I</t>
  </si>
  <si>
    <t>(GEÇEN AYLARDAN DEVİR)</t>
  </si>
  <si>
    <t>YILLIK      TOPLAM</t>
  </si>
  <si>
    <t>YILLIK         TOPLAM</t>
  </si>
  <si>
    <t>2 0 1 4   Y I L I</t>
  </si>
  <si>
    <t>2014 / 2013 YILI                    KARŞILAŞTIRMASI</t>
  </si>
  <si>
    <t>YILLIK       TOPLAM</t>
  </si>
  <si>
    <t xml:space="preserve">ANTALYA </t>
  </si>
  <si>
    <t>GAZİPAŞA</t>
  </si>
  <si>
    <t>2013 YILI EYLÜL</t>
  </si>
  <si>
    <t>2014 YILI EYLÜL</t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</si>
</sst>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  <numFmt numFmtId="192" formatCode="[$€-2]\ #,##0.00_);[Red]\([$€-2]\ #,##0.00\)"/>
  </numFmts>
  <fonts count="62">
    <font>
      <sz val="10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Tahoma"/>
      <family val="2"/>
    </font>
    <font>
      <b/>
      <sz val="10"/>
      <color indexed="56"/>
      <name val="Tahoma"/>
      <family val="2"/>
    </font>
    <font>
      <b/>
      <sz val="26"/>
      <color indexed="56"/>
      <name val="Tahoma"/>
      <family val="2"/>
    </font>
    <font>
      <b/>
      <sz val="24"/>
      <color indexed="56"/>
      <name val="Tahoma"/>
      <family val="2"/>
    </font>
    <font>
      <b/>
      <sz val="12"/>
      <color indexed="56"/>
      <name val="Tahoma"/>
      <family val="2"/>
    </font>
    <font>
      <b/>
      <sz val="16"/>
      <color indexed="56"/>
      <name val="Tahoma"/>
      <family val="2"/>
    </font>
    <font>
      <b/>
      <sz val="11"/>
      <color indexed="56"/>
      <name val="Tahoma"/>
      <family val="2"/>
    </font>
    <font>
      <b/>
      <i/>
      <sz val="10"/>
      <color indexed="56"/>
      <name val="Tahoma"/>
      <family val="2"/>
    </font>
    <font>
      <b/>
      <sz val="14"/>
      <color indexed="56"/>
      <name val="Tahoma"/>
      <family val="2"/>
    </font>
    <font>
      <b/>
      <sz val="36"/>
      <color indexed="56"/>
      <name val="Tahoma"/>
      <family val="2"/>
    </font>
    <font>
      <b/>
      <sz val="18"/>
      <color indexed="56"/>
      <name val="Tahoma"/>
      <family val="2"/>
    </font>
    <font>
      <b/>
      <u val="single"/>
      <sz val="11"/>
      <color indexed="56"/>
      <name val="Tahoma"/>
      <family val="2"/>
    </font>
    <font>
      <b/>
      <sz val="22"/>
      <color indexed="56"/>
      <name val="Script MT Bold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3" tint="-0.4999699890613556"/>
      <name val="Tahoma"/>
      <family val="2"/>
    </font>
    <font>
      <b/>
      <sz val="10"/>
      <color theme="3" tint="-0.4999699890613556"/>
      <name val="Tahoma"/>
      <family val="2"/>
    </font>
    <font>
      <b/>
      <sz val="26"/>
      <color theme="3" tint="-0.4999699890613556"/>
      <name val="Tahoma"/>
      <family val="2"/>
    </font>
    <font>
      <b/>
      <sz val="24"/>
      <color theme="3" tint="-0.4999699890613556"/>
      <name val="Tahoma"/>
      <family val="2"/>
    </font>
    <font>
      <b/>
      <sz val="12"/>
      <color theme="3" tint="-0.4999699890613556"/>
      <name val="Tahoma"/>
      <family val="2"/>
    </font>
    <font>
      <b/>
      <sz val="16"/>
      <color theme="3" tint="-0.4999699890613556"/>
      <name val="Tahoma"/>
      <family val="2"/>
    </font>
    <font>
      <b/>
      <sz val="11"/>
      <color theme="3" tint="-0.4999699890613556"/>
      <name val="Tahoma"/>
      <family val="2"/>
    </font>
    <font>
      <b/>
      <i/>
      <sz val="10"/>
      <color theme="3" tint="-0.4999699890613556"/>
      <name val="Tahoma"/>
      <family val="2"/>
    </font>
    <font>
      <b/>
      <sz val="14"/>
      <color theme="3" tint="-0.4999699890613556"/>
      <name val="Tahoma"/>
      <family val="2"/>
    </font>
    <font>
      <b/>
      <sz val="18"/>
      <color theme="3" tint="-0.4999699890613556"/>
      <name val="Tahoma"/>
      <family val="2"/>
    </font>
    <font>
      <b/>
      <u val="single"/>
      <sz val="11"/>
      <color theme="3" tint="-0.4999699890613556"/>
      <name val="Tahoma"/>
      <family val="2"/>
    </font>
    <font>
      <b/>
      <sz val="22"/>
      <color theme="3" tint="-0.4999699890613556"/>
      <name val="Script MT Bold"/>
      <family val="4"/>
    </font>
    <font>
      <b/>
      <sz val="36"/>
      <color theme="3" tint="-0.4999699890613556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185" fontId="49" fillId="0" borderId="0" xfId="0" applyNumberFormat="1" applyFont="1" applyFill="1" applyBorder="1" applyAlignment="1">
      <alignment horizontal="center" vertical="center"/>
    </xf>
    <xf numFmtId="185" fontId="54" fillId="0" borderId="0" xfId="0" applyNumberFormat="1" applyFont="1" applyFill="1" applyBorder="1" applyAlignment="1">
      <alignment horizontal="center" vertical="center"/>
    </xf>
    <xf numFmtId="185" fontId="50" fillId="0" borderId="0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vertic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185" fontId="50" fillId="0" borderId="13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185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85" fontId="50" fillId="0" borderId="0" xfId="0" applyNumberFormat="1" applyFont="1" applyFill="1" applyBorder="1" applyAlignment="1">
      <alignment vertical="center"/>
    </xf>
    <xf numFmtId="14" fontId="53" fillId="0" borderId="14" xfId="0" applyNumberFormat="1" applyFont="1" applyFill="1" applyBorder="1" applyAlignment="1">
      <alignment horizontal="center" vertical="center"/>
    </xf>
    <xf numFmtId="185" fontId="53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185" fontId="53" fillId="0" borderId="14" xfId="0" applyNumberFormat="1" applyFont="1" applyFill="1" applyBorder="1" applyAlignment="1">
      <alignment horizontal="center" vertical="center"/>
    </xf>
    <xf numFmtId="185" fontId="53" fillId="0" borderId="14" xfId="0" applyNumberFormat="1" applyFont="1" applyFill="1" applyBorder="1" applyAlignment="1" applyProtection="1">
      <alignment horizontal="center" vertical="center"/>
      <protection/>
    </xf>
    <xf numFmtId="185" fontId="53" fillId="0" borderId="14" xfId="0" applyNumberFormat="1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/>
    </xf>
    <xf numFmtId="0" fontId="57" fillId="0" borderId="15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185" fontId="57" fillId="0" borderId="14" xfId="0" applyNumberFormat="1" applyFont="1" applyFill="1" applyBorder="1" applyAlignment="1">
      <alignment horizontal="center" vertical="center"/>
    </xf>
    <xf numFmtId="185" fontId="59" fillId="0" borderId="14" xfId="0" applyNumberFormat="1" applyFont="1" applyFill="1" applyBorder="1" applyAlignment="1">
      <alignment horizontal="center" vertical="center"/>
    </xf>
    <xf numFmtId="185" fontId="54" fillId="0" borderId="17" xfId="0" applyNumberFormat="1" applyFont="1" applyFill="1" applyBorder="1" applyAlignment="1">
      <alignment horizontal="center" vertical="center"/>
    </xf>
    <xf numFmtId="185" fontId="54" fillId="0" borderId="10" xfId="0" applyNumberFormat="1" applyFont="1" applyFill="1" applyBorder="1" applyAlignment="1">
      <alignment horizontal="center" vertical="center"/>
    </xf>
    <xf numFmtId="185" fontId="54" fillId="0" borderId="18" xfId="0" applyNumberFormat="1" applyFont="1" applyFill="1" applyBorder="1" applyAlignment="1">
      <alignment horizontal="center" vertical="center"/>
    </xf>
    <xf numFmtId="49" fontId="50" fillId="0" borderId="19" xfId="0" applyNumberFormat="1" applyFont="1" applyFill="1" applyBorder="1" applyAlignment="1">
      <alignment horizontal="center" vertical="center" wrapText="1"/>
    </xf>
    <xf numFmtId="49" fontId="50" fillId="0" borderId="20" xfId="0" applyNumberFormat="1" applyFont="1" applyFill="1" applyBorder="1" applyAlignment="1">
      <alignment horizontal="center" vertical="center" wrapText="1"/>
    </xf>
    <xf numFmtId="49" fontId="50" fillId="0" borderId="21" xfId="0" applyNumberFormat="1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185" fontId="55" fillId="0" borderId="14" xfId="0" applyNumberFormat="1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center" vertical="center" wrapText="1"/>
    </xf>
    <xf numFmtId="185" fontId="53" fillId="0" borderId="14" xfId="0" applyNumberFormat="1" applyFont="1" applyFill="1" applyBorder="1" applyAlignment="1">
      <alignment horizontal="center" vertical="center"/>
    </xf>
    <xf numFmtId="185" fontId="60" fillId="0" borderId="14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49" fontId="55" fillId="0" borderId="11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indexed="8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color rgb="FF000000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4</xdr:row>
      <xdr:rowOff>95250</xdr:rowOff>
    </xdr:from>
    <xdr:to>
      <xdr:col>1</xdr:col>
      <xdr:colOff>1104900</xdr:colOff>
      <xdr:row>7</xdr:row>
      <xdr:rowOff>238125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704975"/>
          <a:ext cx="904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showGridLines="0" tabSelected="1" view="pageBreakPreview" zoomScale="59" zoomScaleNormal="70" zoomScaleSheetLayoutView="59" zoomScalePageLayoutView="70" workbookViewId="0" topLeftCell="A1">
      <selection activeCell="A1" sqref="A1"/>
    </sheetView>
  </sheetViews>
  <sheetFormatPr defaultColWidth="9.00390625" defaultRowHeight="15" customHeight="1"/>
  <cols>
    <col min="1" max="1" width="0.875" style="2" customWidth="1"/>
    <col min="2" max="2" width="17.75390625" style="4" customWidth="1"/>
    <col min="3" max="3" width="0.875" style="4" customWidth="1"/>
    <col min="4" max="4" width="11.75390625" style="2" customWidth="1"/>
    <col min="5" max="5" width="14.75390625" style="4" customWidth="1"/>
    <col min="6" max="6" width="16.75390625" style="4" customWidth="1"/>
    <col min="7" max="7" width="0.875" style="4" customWidth="1"/>
    <col min="8" max="8" width="11.75390625" style="4" customWidth="1"/>
    <col min="9" max="9" width="13.75390625" style="4" customWidth="1"/>
    <col min="10" max="10" width="14.75390625" style="4" customWidth="1"/>
    <col min="11" max="11" width="0.875" style="4" customWidth="1"/>
    <col min="12" max="12" width="11.75390625" style="4" customWidth="1"/>
    <col min="13" max="13" width="14.75390625" style="4" customWidth="1"/>
    <col min="14" max="14" width="16.75390625" style="4" customWidth="1"/>
    <col min="15" max="15" width="0.875" style="4" customWidth="1"/>
    <col min="16" max="16" width="11.75390625" style="4" customWidth="1"/>
    <col min="17" max="17" width="14.75390625" style="2" customWidth="1"/>
    <col min="18" max="18" width="16.75390625" style="4" customWidth="1"/>
    <col min="19" max="19" width="0.875" style="4" customWidth="1"/>
    <col min="20" max="20" width="11.75390625" style="4" customWidth="1"/>
    <col min="21" max="21" width="13.75390625" style="4" customWidth="1"/>
    <col min="22" max="22" width="14.75390625" style="4" customWidth="1"/>
    <col min="23" max="23" width="0.875" style="4" customWidth="1"/>
    <col min="24" max="24" width="11.75390625" style="4" customWidth="1"/>
    <col min="25" max="25" width="14.75390625" style="4" customWidth="1"/>
    <col min="26" max="26" width="16.75390625" style="4" customWidth="1"/>
    <col min="27" max="27" width="0.875" style="4" customWidth="1"/>
    <col min="28" max="28" width="12.75390625" style="2" customWidth="1"/>
    <col min="29" max="29" width="10.75390625" style="2" customWidth="1"/>
    <col min="30" max="30" width="14.75390625" style="2" customWidth="1"/>
    <col min="31" max="31" width="10.75390625" style="4" customWidth="1"/>
    <col min="32" max="32" width="0.2421875" style="4" customWidth="1"/>
    <col min="33" max="33" width="9.125" style="4" customWidth="1"/>
    <col min="34" max="16384" width="9.125" style="2" customWidth="1"/>
  </cols>
  <sheetData>
    <row r="1" spans="2:31" ht="6.75" customHeight="1">
      <c r="B1" s="26"/>
      <c r="C1" s="26"/>
      <c r="D1" s="3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3"/>
      <c r="R1" s="26"/>
      <c r="S1" s="26"/>
      <c r="T1" s="26"/>
      <c r="U1" s="26"/>
      <c r="V1" s="26"/>
      <c r="W1" s="26"/>
      <c r="X1" s="26"/>
      <c r="Y1" s="26"/>
      <c r="Z1" s="26"/>
      <c r="AA1" s="26"/>
      <c r="AB1" s="3"/>
      <c r="AC1" s="3"/>
      <c r="AD1" s="3"/>
      <c r="AE1" s="26"/>
    </row>
    <row r="2" spans="2:31" ht="60" customHeight="1">
      <c r="B2" s="64" t="s">
        <v>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</row>
    <row r="3" spans="2:31" ht="49.5" customHeight="1">
      <c r="B3" s="65" t="s">
        <v>11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</row>
    <row r="4" ht="10.5" customHeight="1">
      <c r="B4" s="5"/>
    </row>
    <row r="5" spans="2:31" ht="33" customHeight="1">
      <c r="B5" s="6"/>
      <c r="D5" s="60" t="s">
        <v>13</v>
      </c>
      <c r="E5" s="61"/>
      <c r="F5" s="61"/>
      <c r="G5" s="61"/>
      <c r="H5" s="61"/>
      <c r="I5" s="61"/>
      <c r="J5" s="61"/>
      <c r="K5" s="61"/>
      <c r="L5" s="61"/>
      <c r="M5" s="61"/>
      <c r="N5" s="62"/>
      <c r="O5" s="7"/>
      <c r="P5" s="63" t="s">
        <v>17</v>
      </c>
      <c r="Q5" s="63"/>
      <c r="R5" s="63"/>
      <c r="S5" s="63"/>
      <c r="T5" s="63"/>
      <c r="U5" s="63"/>
      <c r="V5" s="63"/>
      <c r="W5" s="63"/>
      <c r="X5" s="63"/>
      <c r="Y5" s="63"/>
      <c r="Z5" s="63"/>
      <c r="AB5" s="45" t="s">
        <v>18</v>
      </c>
      <c r="AC5" s="46"/>
      <c r="AD5" s="46"/>
      <c r="AE5" s="47"/>
    </row>
    <row r="6" spans="2:31" ht="30" customHeight="1">
      <c r="B6" s="8"/>
      <c r="C6" s="27"/>
      <c r="D6" s="31" t="s">
        <v>20</v>
      </c>
      <c r="E6" s="32"/>
      <c r="F6" s="33"/>
      <c r="G6" s="1"/>
      <c r="H6" s="31" t="s">
        <v>21</v>
      </c>
      <c r="I6" s="32"/>
      <c r="J6" s="33"/>
      <c r="K6" s="1"/>
      <c r="L6" s="31" t="s">
        <v>12</v>
      </c>
      <c r="M6" s="32"/>
      <c r="N6" s="33"/>
      <c r="O6" s="1"/>
      <c r="P6" s="31" t="s">
        <v>20</v>
      </c>
      <c r="Q6" s="32"/>
      <c r="R6" s="33"/>
      <c r="S6" s="1"/>
      <c r="T6" s="31" t="s">
        <v>21</v>
      </c>
      <c r="U6" s="32"/>
      <c r="V6" s="33"/>
      <c r="W6" s="1"/>
      <c r="X6" s="31" t="s">
        <v>12</v>
      </c>
      <c r="Y6" s="32"/>
      <c r="Z6" s="33"/>
      <c r="AB6" s="48"/>
      <c r="AC6" s="49"/>
      <c r="AD6" s="49"/>
      <c r="AE6" s="50"/>
    </row>
    <row r="7" spans="2:31" ht="24.75" customHeight="1">
      <c r="B7" s="8"/>
      <c r="C7" s="9"/>
      <c r="D7" s="34" t="s">
        <v>14</v>
      </c>
      <c r="E7" s="35"/>
      <c r="F7" s="36"/>
      <c r="G7" s="27"/>
      <c r="H7" s="34" t="s">
        <v>14</v>
      </c>
      <c r="I7" s="35"/>
      <c r="J7" s="36"/>
      <c r="K7" s="27"/>
      <c r="L7" s="34" t="s">
        <v>14</v>
      </c>
      <c r="M7" s="35"/>
      <c r="N7" s="36"/>
      <c r="O7" s="27"/>
      <c r="P7" s="34" t="s">
        <v>14</v>
      </c>
      <c r="Q7" s="35"/>
      <c r="R7" s="36"/>
      <c r="S7" s="27"/>
      <c r="T7" s="34" t="s">
        <v>14</v>
      </c>
      <c r="U7" s="35"/>
      <c r="V7" s="36"/>
      <c r="W7" s="27"/>
      <c r="X7" s="34" t="s">
        <v>14</v>
      </c>
      <c r="Y7" s="35"/>
      <c r="Z7" s="36"/>
      <c r="AB7" s="48"/>
      <c r="AC7" s="49"/>
      <c r="AD7" s="49"/>
      <c r="AE7" s="50"/>
    </row>
    <row r="8" spans="2:31" ht="24.75" customHeight="1">
      <c r="B8" s="10"/>
      <c r="C8" s="11"/>
      <c r="D8" s="39">
        <v>7945071</v>
      </c>
      <c r="E8" s="40"/>
      <c r="F8" s="41"/>
      <c r="G8" s="12"/>
      <c r="H8" s="39">
        <v>97681</v>
      </c>
      <c r="I8" s="40"/>
      <c r="J8" s="41"/>
      <c r="K8" s="12"/>
      <c r="L8" s="39">
        <f>H8+D8</f>
        <v>8042752</v>
      </c>
      <c r="M8" s="40"/>
      <c r="N8" s="41"/>
      <c r="O8" s="12"/>
      <c r="P8" s="39">
        <v>8478814</v>
      </c>
      <c r="Q8" s="40"/>
      <c r="R8" s="41"/>
      <c r="S8" s="12"/>
      <c r="T8" s="39">
        <v>159148</v>
      </c>
      <c r="U8" s="40"/>
      <c r="V8" s="41"/>
      <c r="W8" s="12"/>
      <c r="X8" s="39">
        <f>T8+P8</f>
        <v>8637962</v>
      </c>
      <c r="Y8" s="40"/>
      <c r="Z8" s="41"/>
      <c r="AA8" s="13"/>
      <c r="AB8" s="51"/>
      <c r="AC8" s="52"/>
      <c r="AD8" s="52"/>
      <c r="AE8" s="53"/>
    </row>
    <row r="9" spans="4:30" ht="4.5" customHeight="1">
      <c r="D9" s="4"/>
      <c r="Q9" s="4"/>
      <c r="AB9" s="4"/>
      <c r="AC9" s="4"/>
      <c r="AD9" s="4"/>
    </row>
    <row r="10" spans="2:33" s="14" customFormat="1" ht="26.25" customHeight="1">
      <c r="B10" s="66" t="s">
        <v>8</v>
      </c>
      <c r="C10" s="15"/>
      <c r="D10" s="54" t="s">
        <v>10</v>
      </c>
      <c r="E10" s="55" t="s">
        <v>6</v>
      </c>
      <c r="F10" s="55" t="s">
        <v>15</v>
      </c>
      <c r="G10" s="15"/>
      <c r="H10" s="54" t="s">
        <v>10</v>
      </c>
      <c r="I10" s="55" t="s">
        <v>6</v>
      </c>
      <c r="J10" s="55" t="s">
        <v>7</v>
      </c>
      <c r="K10" s="15"/>
      <c r="L10" s="54" t="s">
        <v>10</v>
      </c>
      <c r="M10" s="55" t="s">
        <v>6</v>
      </c>
      <c r="N10" s="55" t="s">
        <v>16</v>
      </c>
      <c r="O10" s="15"/>
      <c r="P10" s="54" t="s">
        <v>10</v>
      </c>
      <c r="Q10" s="55" t="s">
        <v>6</v>
      </c>
      <c r="R10" s="55" t="s">
        <v>7</v>
      </c>
      <c r="S10" s="16"/>
      <c r="T10" s="54" t="s">
        <v>10</v>
      </c>
      <c r="U10" s="55" t="s">
        <v>6</v>
      </c>
      <c r="V10" s="55" t="s">
        <v>7</v>
      </c>
      <c r="W10" s="16"/>
      <c r="X10" s="54" t="s">
        <v>10</v>
      </c>
      <c r="Y10" s="55" t="s">
        <v>6</v>
      </c>
      <c r="Z10" s="55" t="s">
        <v>19</v>
      </c>
      <c r="AA10" s="16"/>
      <c r="AB10" s="42" t="s">
        <v>4</v>
      </c>
      <c r="AC10" s="43"/>
      <c r="AD10" s="42" t="s">
        <v>5</v>
      </c>
      <c r="AE10" s="44"/>
      <c r="AF10" s="16"/>
      <c r="AG10" s="16"/>
    </row>
    <row r="11" spans="2:33" s="14" customFormat="1" ht="30" customHeight="1">
      <c r="B11" s="67"/>
      <c r="C11" s="15"/>
      <c r="D11" s="54"/>
      <c r="E11" s="55"/>
      <c r="F11" s="55"/>
      <c r="G11" s="15"/>
      <c r="H11" s="54"/>
      <c r="I11" s="55"/>
      <c r="J11" s="55"/>
      <c r="K11" s="15"/>
      <c r="L11" s="54"/>
      <c r="M11" s="55"/>
      <c r="N11" s="55"/>
      <c r="O11" s="15"/>
      <c r="P11" s="54"/>
      <c r="Q11" s="55"/>
      <c r="R11" s="55"/>
      <c r="S11" s="16"/>
      <c r="T11" s="54"/>
      <c r="U11" s="55"/>
      <c r="V11" s="55"/>
      <c r="W11" s="16"/>
      <c r="X11" s="54"/>
      <c r="Y11" s="55"/>
      <c r="Z11" s="55"/>
      <c r="AA11" s="16"/>
      <c r="AB11" s="17" t="s">
        <v>0</v>
      </c>
      <c r="AC11" s="18" t="s">
        <v>2</v>
      </c>
      <c r="AD11" s="17" t="s">
        <v>0</v>
      </c>
      <c r="AE11" s="18" t="s">
        <v>2</v>
      </c>
      <c r="AF11" s="16"/>
      <c r="AG11" s="16"/>
    </row>
    <row r="12" spans="1:33" s="19" customFormat="1" ht="27.75" customHeight="1">
      <c r="A12" s="19">
        <v>16</v>
      </c>
      <c r="B12" s="23">
        <v>41883</v>
      </c>
      <c r="C12" s="24"/>
      <c r="D12" s="28">
        <v>66355</v>
      </c>
      <c r="E12" s="28">
        <f>D12</f>
        <v>66355</v>
      </c>
      <c r="F12" s="28">
        <f>E12+D8</f>
        <v>8011426</v>
      </c>
      <c r="G12" s="24"/>
      <c r="H12" s="28">
        <v>439</v>
      </c>
      <c r="I12" s="28">
        <f>H12</f>
        <v>439</v>
      </c>
      <c r="J12" s="28">
        <f>I12+H8</f>
        <v>98120</v>
      </c>
      <c r="K12" s="24"/>
      <c r="L12" s="28">
        <f>H12+D12</f>
        <v>66794</v>
      </c>
      <c r="M12" s="28">
        <f>I12+E12</f>
        <v>66794</v>
      </c>
      <c r="N12" s="28">
        <f>J12+F12</f>
        <v>8109546</v>
      </c>
      <c r="O12" s="24"/>
      <c r="P12" s="29">
        <v>47660</v>
      </c>
      <c r="Q12" s="28">
        <f>P12</f>
        <v>47660</v>
      </c>
      <c r="R12" s="28">
        <f>Q12+P8</f>
        <v>8526474</v>
      </c>
      <c r="S12" s="9"/>
      <c r="T12" s="28">
        <v>1240</v>
      </c>
      <c r="U12" s="28">
        <f>T12</f>
        <v>1240</v>
      </c>
      <c r="V12" s="28">
        <f>U12+T8</f>
        <v>160388</v>
      </c>
      <c r="W12" s="9"/>
      <c r="X12" s="28">
        <f>T12+P12</f>
        <v>48900</v>
      </c>
      <c r="Y12" s="28">
        <f>U12+Q12</f>
        <v>48900</v>
      </c>
      <c r="Z12" s="28">
        <f>X8+X12</f>
        <v>8686862</v>
      </c>
      <c r="AA12" s="9"/>
      <c r="AB12" s="28">
        <f>IF(Y12="","",(Y12-M12))</f>
        <v>-17894</v>
      </c>
      <c r="AC12" s="28">
        <f>IF(Y12="","",((AB12/M12)*100))</f>
        <v>-26.78983142198401</v>
      </c>
      <c r="AD12" s="28">
        <f>IF(Z12="","",(Z12-N12))</f>
        <v>577316</v>
      </c>
      <c r="AE12" s="28">
        <f>AD12/N12*100</f>
        <v>7.118968188848056</v>
      </c>
      <c r="AF12" s="21"/>
      <c r="AG12" s="21"/>
    </row>
    <row r="13" spans="2:33" s="19" customFormat="1" ht="27.75" customHeight="1">
      <c r="B13" s="23">
        <v>41884</v>
      </c>
      <c r="C13" s="24"/>
      <c r="D13" s="28">
        <v>47203</v>
      </c>
      <c r="E13" s="28">
        <f>E12+D13</f>
        <v>113558</v>
      </c>
      <c r="F13" s="28">
        <f>F12+D13</f>
        <v>8058629</v>
      </c>
      <c r="G13" s="24"/>
      <c r="H13" s="28">
        <v>305</v>
      </c>
      <c r="I13" s="28">
        <f>I12+H13</f>
        <v>744</v>
      </c>
      <c r="J13" s="28">
        <f>J12+H13</f>
        <v>98425</v>
      </c>
      <c r="K13" s="24"/>
      <c r="L13" s="28">
        <f aca="true" t="shared" si="0" ref="L13:L41">H13+D13</f>
        <v>47508</v>
      </c>
      <c r="M13" s="28">
        <f aca="true" t="shared" si="1" ref="M13:M41">I13+E13</f>
        <v>114302</v>
      </c>
      <c r="N13" s="28">
        <f>J13+F13</f>
        <v>8157054</v>
      </c>
      <c r="O13" s="24"/>
      <c r="P13" s="29">
        <v>55246</v>
      </c>
      <c r="Q13" s="28">
        <f>IF(P13="","",(Q12+P13))</f>
        <v>102906</v>
      </c>
      <c r="R13" s="28">
        <f>IF(P13="","",(R12+P13))</f>
        <v>8581720</v>
      </c>
      <c r="S13" s="9"/>
      <c r="T13" s="28">
        <v>772</v>
      </c>
      <c r="U13" s="28">
        <f aca="true" t="shared" si="2" ref="U13:U41">IF(T13="","",(U12+T13))</f>
        <v>2012</v>
      </c>
      <c r="V13" s="28">
        <f>IF(T13="","",(V12+T13))</f>
        <v>161160</v>
      </c>
      <c r="W13" s="9"/>
      <c r="X13" s="28">
        <f>IF(P13=0," ",(T13+P13))</f>
        <v>56018</v>
      </c>
      <c r="Y13" s="28">
        <f>IF(Q13="","",(U13+Q13))</f>
        <v>104918</v>
      </c>
      <c r="Z13" s="28">
        <f>IF(R13="","",(V13+R13))</f>
        <v>8742880</v>
      </c>
      <c r="AA13" s="9"/>
      <c r="AB13" s="28">
        <f aca="true" t="shared" si="3" ref="AB13:AB30">IF(Y13="","",(Y13-M13))</f>
        <v>-9384</v>
      </c>
      <c r="AC13" s="28">
        <f aca="true" t="shared" si="4" ref="AC13:AC30">IF(Y13="","",((AB13/M13)*100))</f>
        <v>-8.209830099210864</v>
      </c>
      <c r="AD13" s="28">
        <f aca="true" t="shared" si="5" ref="AD13:AD30">IF(Z13="","",(Z13-N13))</f>
        <v>585826</v>
      </c>
      <c r="AE13" s="28">
        <f aca="true" t="shared" si="6" ref="AE13:AE30">IF(AD13="","",((AD13/N13)*100))</f>
        <v>7.181833049039518</v>
      </c>
      <c r="AF13" s="21"/>
      <c r="AG13" s="21"/>
    </row>
    <row r="14" spans="2:33" s="19" customFormat="1" ht="27.75" customHeight="1">
      <c r="B14" s="23">
        <v>41885</v>
      </c>
      <c r="C14" s="24"/>
      <c r="D14" s="28">
        <v>53947</v>
      </c>
      <c r="E14" s="28">
        <f aca="true" t="shared" si="7" ref="E14:E41">E13+D14</f>
        <v>167505</v>
      </c>
      <c r="F14" s="28">
        <f aca="true" t="shared" si="8" ref="F14:F41">F13+D14</f>
        <v>8112576</v>
      </c>
      <c r="G14" s="24"/>
      <c r="H14" s="28">
        <v>1279</v>
      </c>
      <c r="I14" s="28">
        <f aca="true" t="shared" si="9" ref="I14:I41">I13+H14</f>
        <v>2023</v>
      </c>
      <c r="J14" s="28">
        <f aca="true" t="shared" si="10" ref="J14:J41">J13+H14</f>
        <v>99704</v>
      </c>
      <c r="K14" s="24"/>
      <c r="L14" s="28">
        <f t="shared" si="0"/>
        <v>55226</v>
      </c>
      <c r="M14" s="28">
        <f t="shared" si="1"/>
        <v>169528</v>
      </c>
      <c r="N14" s="28">
        <f>J14+F14</f>
        <v>8212280</v>
      </c>
      <c r="O14" s="24"/>
      <c r="P14" s="29">
        <v>52378</v>
      </c>
      <c r="Q14" s="28">
        <f aca="true" t="shared" si="11" ref="Q14:Q41">IF(P14="","",(Q13+P14))</f>
        <v>155284</v>
      </c>
      <c r="R14" s="28">
        <f aca="true" t="shared" si="12" ref="R14:R30">IF(P14="","",(R13+P14))</f>
        <v>8634098</v>
      </c>
      <c r="S14" s="9"/>
      <c r="T14" s="28">
        <v>282</v>
      </c>
      <c r="U14" s="28">
        <f t="shared" si="2"/>
        <v>2294</v>
      </c>
      <c r="V14" s="28">
        <f aca="true" t="shared" si="13" ref="V14:V30">IF(T14="","",(V13+T14))</f>
        <v>161442</v>
      </c>
      <c r="W14" s="9"/>
      <c r="X14" s="28">
        <f aca="true" t="shared" si="14" ref="X14:X41">IF(P14=0," ",(T14+P14))</f>
        <v>52660</v>
      </c>
      <c r="Y14" s="28">
        <f aca="true" t="shared" si="15" ref="Y14:Y30">IF(Q14="","",(U14+Q14))</f>
        <v>157578</v>
      </c>
      <c r="Z14" s="28">
        <f aca="true" t="shared" si="16" ref="Z14:Z30">IF(R14="","",(V14+R14))</f>
        <v>8795540</v>
      </c>
      <c r="AA14" s="9"/>
      <c r="AB14" s="28">
        <f t="shared" si="3"/>
        <v>-11950</v>
      </c>
      <c r="AC14" s="28">
        <f t="shared" si="4"/>
        <v>-7.048983058845737</v>
      </c>
      <c r="AD14" s="28">
        <f t="shared" si="5"/>
        <v>583260</v>
      </c>
      <c r="AE14" s="28">
        <f t="shared" si="6"/>
        <v>7.102290715854793</v>
      </c>
      <c r="AF14" s="21"/>
      <c r="AG14" s="21"/>
    </row>
    <row r="15" spans="2:33" s="19" customFormat="1" ht="27.75" customHeight="1">
      <c r="B15" s="23">
        <v>41886</v>
      </c>
      <c r="C15" s="24"/>
      <c r="D15" s="28">
        <v>52794</v>
      </c>
      <c r="E15" s="28">
        <f t="shared" si="7"/>
        <v>220299</v>
      </c>
      <c r="F15" s="28">
        <f t="shared" si="8"/>
        <v>8165370</v>
      </c>
      <c r="G15" s="24"/>
      <c r="H15" s="28">
        <v>600</v>
      </c>
      <c r="I15" s="28">
        <f t="shared" si="9"/>
        <v>2623</v>
      </c>
      <c r="J15" s="28">
        <f t="shared" si="10"/>
        <v>100304</v>
      </c>
      <c r="K15" s="24"/>
      <c r="L15" s="28">
        <f t="shared" si="0"/>
        <v>53394</v>
      </c>
      <c r="M15" s="28">
        <f t="shared" si="1"/>
        <v>222922</v>
      </c>
      <c r="N15" s="28">
        <f>J15+F15</f>
        <v>8265674</v>
      </c>
      <c r="O15" s="24"/>
      <c r="P15" s="29">
        <v>48906</v>
      </c>
      <c r="Q15" s="28">
        <f t="shared" si="11"/>
        <v>204190</v>
      </c>
      <c r="R15" s="28">
        <f t="shared" si="12"/>
        <v>8683004</v>
      </c>
      <c r="S15" s="9"/>
      <c r="T15" s="28">
        <v>1085</v>
      </c>
      <c r="U15" s="28">
        <f t="shared" si="2"/>
        <v>3379</v>
      </c>
      <c r="V15" s="28">
        <f t="shared" si="13"/>
        <v>162527</v>
      </c>
      <c r="W15" s="9"/>
      <c r="X15" s="28">
        <f t="shared" si="14"/>
        <v>49991</v>
      </c>
      <c r="Y15" s="28">
        <f t="shared" si="15"/>
        <v>207569</v>
      </c>
      <c r="Z15" s="28">
        <f t="shared" si="16"/>
        <v>8845531</v>
      </c>
      <c r="AA15" s="9"/>
      <c r="AB15" s="28">
        <f>IF(Y15="","",(Y15-M15))</f>
        <v>-15353</v>
      </c>
      <c r="AC15" s="28">
        <f t="shared" si="4"/>
        <v>-6.887162325835942</v>
      </c>
      <c r="AD15" s="28">
        <f t="shared" si="5"/>
        <v>579857</v>
      </c>
      <c r="AE15" s="28">
        <f t="shared" si="6"/>
        <v>7.015241588284271</v>
      </c>
      <c r="AF15" s="21"/>
      <c r="AG15" s="21"/>
    </row>
    <row r="16" spans="2:33" s="19" customFormat="1" ht="27.75" customHeight="1">
      <c r="B16" s="23">
        <v>41887</v>
      </c>
      <c r="C16" s="24"/>
      <c r="D16" s="28">
        <v>50368</v>
      </c>
      <c r="E16" s="28">
        <f t="shared" si="7"/>
        <v>270667</v>
      </c>
      <c r="F16" s="28">
        <f t="shared" si="8"/>
        <v>8215738</v>
      </c>
      <c r="G16" s="24"/>
      <c r="H16" s="28">
        <v>299</v>
      </c>
      <c r="I16" s="28">
        <f t="shared" si="9"/>
        <v>2922</v>
      </c>
      <c r="J16" s="28">
        <f t="shared" si="10"/>
        <v>100603</v>
      </c>
      <c r="K16" s="24"/>
      <c r="L16" s="28">
        <f t="shared" si="0"/>
        <v>50667</v>
      </c>
      <c r="M16" s="28">
        <f t="shared" si="1"/>
        <v>273589</v>
      </c>
      <c r="N16" s="28">
        <f>J16+F16</f>
        <v>8316341</v>
      </c>
      <c r="O16" s="24"/>
      <c r="P16" s="29">
        <v>56546</v>
      </c>
      <c r="Q16" s="28">
        <f t="shared" si="11"/>
        <v>260736</v>
      </c>
      <c r="R16" s="28">
        <f t="shared" si="12"/>
        <v>8739550</v>
      </c>
      <c r="S16" s="9"/>
      <c r="T16" s="28">
        <v>1152</v>
      </c>
      <c r="U16" s="28">
        <f t="shared" si="2"/>
        <v>4531</v>
      </c>
      <c r="V16" s="28">
        <f t="shared" si="13"/>
        <v>163679</v>
      </c>
      <c r="W16" s="9"/>
      <c r="X16" s="28">
        <f t="shared" si="14"/>
        <v>57698</v>
      </c>
      <c r="Y16" s="28">
        <f t="shared" si="15"/>
        <v>265267</v>
      </c>
      <c r="Z16" s="28">
        <f t="shared" si="16"/>
        <v>8903229</v>
      </c>
      <c r="AA16" s="9"/>
      <c r="AB16" s="28">
        <f t="shared" si="3"/>
        <v>-8322</v>
      </c>
      <c r="AC16" s="28">
        <f t="shared" si="4"/>
        <v>-3.041788960813483</v>
      </c>
      <c r="AD16" s="28">
        <f t="shared" si="5"/>
        <v>586888</v>
      </c>
      <c r="AE16" s="28">
        <f t="shared" si="6"/>
        <v>7.057045881115265</v>
      </c>
      <c r="AF16" s="21"/>
      <c r="AG16" s="20"/>
    </row>
    <row r="17" spans="2:33" s="19" customFormat="1" ht="27.75" customHeight="1">
      <c r="B17" s="23">
        <v>41888</v>
      </c>
      <c r="C17" s="24"/>
      <c r="D17" s="28">
        <v>54956</v>
      </c>
      <c r="E17" s="28">
        <f t="shared" si="7"/>
        <v>325623</v>
      </c>
      <c r="F17" s="28">
        <f t="shared" si="8"/>
        <v>8270694</v>
      </c>
      <c r="G17" s="24"/>
      <c r="H17" s="28">
        <v>522</v>
      </c>
      <c r="I17" s="28">
        <f t="shared" si="9"/>
        <v>3444</v>
      </c>
      <c r="J17" s="28">
        <f t="shared" si="10"/>
        <v>101125</v>
      </c>
      <c r="K17" s="24"/>
      <c r="L17" s="28">
        <f t="shared" si="0"/>
        <v>55478</v>
      </c>
      <c r="M17" s="28">
        <f t="shared" si="1"/>
        <v>329067</v>
      </c>
      <c r="N17" s="28">
        <f aca="true" t="shared" si="17" ref="N17:N41">J17+F17</f>
        <v>8371819</v>
      </c>
      <c r="O17" s="24"/>
      <c r="P17" s="29">
        <v>70590</v>
      </c>
      <c r="Q17" s="28">
        <f t="shared" si="11"/>
        <v>331326</v>
      </c>
      <c r="R17" s="28">
        <f t="shared" si="12"/>
        <v>8810140</v>
      </c>
      <c r="S17" s="9"/>
      <c r="T17" s="28">
        <v>1500</v>
      </c>
      <c r="U17" s="28">
        <f t="shared" si="2"/>
        <v>6031</v>
      </c>
      <c r="V17" s="28">
        <f t="shared" si="13"/>
        <v>165179</v>
      </c>
      <c r="W17" s="9"/>
      <c r="X17" s="28">
        <f t="shared" si="14"/>
        <v>72090</v>
      </c>
      <c r="Y17" s="28">
        <f t="shared" si="15"/>
        <v>337357</v>
      </c>
      <c r="Z17" s="28">
        <f t="shared" si="16"/>
        <v>8975319</v>
      </c>
      <c r="AA17" s="9"/>
      <c r="AB17" s="28">
        <f t="shared" si="3"/>
        <v>8290</v>
      </c>
      <c r="AC17" s="28">
        <f t="shared" si="4"/>
        <v>2.519243801414302</v>
      </c>
      <c r="AD17" s="28">
        <f t="shared" si="5"/>
        <v>603500</v>
      </c>
      <c r="AE17" s="28">
        <f t="shared" si="6"/>
        <v>7.2087081672453746</v>
      </c>
      <c r="AF17" s="21"/>
      <c r="AG17" s="20"/>
    </row>
    <row r="18" spans="2:33" s="19" customFormat="1" ht="27.75" customHeight="1">
      <c r="B18" s="23">
        <v>41889</v>
      </c>
      <c r="C18" s="24"/>
      <c r="D18" s="28">
        <v>72607</v>
      </c>
      <c r="E18" s="28">
        <f t="shared" si="7"/>
        <v>398230</v>
      </c>
      <c r="F18" s="28">
        <f t="shared" si="8"/>
        <v>8343301</v>
      </c>
      <c r="G18" s="24"/>
      <c r="H18" s="28">
        <v>1044</v>
      </c>
      <c r="I18" s="28">
        <f t="shared" si="9"/>
        <v>4488</v>
      </c>
      <c r="J18" s="28">
        <f t="shared" si="10"/>
        <v>102169</v>
      </c>
      <c r="K18" s="24"/>
      <c r="L18" s="28">
        <f t="shared" si="0"/>
        <v>73651</v>
      </c>
      <c r="M18" s="28">
        <f t="shared" si="1"/>
        <v>402718</v>
      </c>
      <c r="N18" s="28">
        <f t="shared" si="17"/>
        <v>8445470</v>
      </c>
      <c r="O18" s="24"/>
      <c r="P18" s="29">
        <v>61763</v>
      </c>
      <c r="Q18" s="28">
        <f t="shared" si="11"/>
        <v>393089</v>
      </c>
      <c r="R18" s="28">
        <f t="shared" si="12"/>
        <v>8871903</v>
      </c>
      <c r="S18" s="9"/>
      <c r="T18" s="28">
        <v>957</v>
      </c>
      <c r="U18" s="28">
        <f t="shared" si="2"/>
        <v>6988</v>
      </c>
      <c r="V18" s="28">
        <f t="shared" si="13"/>
        <v>166136</v>
      </c>
      <c r="W18" s="9"/>
      <c r="X18" s="28">
        <f t="shared" si="14"/>
        <v>62720</v>
      </c>
      <c r="Y18" s="28">
        <f t="shared" si="15"/>
        <v>400077</v>
      </c>
      <c r="Z18" s="28">
        <f t="shared" si="16"/>
        <v>9038039</v>
      </c>
      <c r="AA18" s="9"/>
      <c r="AB18" s="28">
        <f t="shared" si="3"/>
        <v>-2641</v>
      </c>
      <c r="AC18" s="28">
        <f t="shared" si="4"/>
        <v>-0.655793880581449</v>
      </c>
      <c r="AD18" s="28">
        <f t="shared" si="5"/>
        <v>592569</v>
      </c>
      <c r="AE18" s="28">
        <f t="shared" si="6"/>
        <v>7.016412348868684</v>
      </c>
      <c r="AF18" s="21"/>
      <c r="AG18" s="21"/>
    </row>
    <row r="19" spans="2:33" s="19" customFormat="1" ht="27.75" customHeight="1">
      <c r="B19" s="23">
        <v>41890</v>
      </c>
      <c r="C19" s="24"/>
      <c r="D19" s="28">
        <v>65595</v>
      </c>
      <c r="E19" s="28">
        <f t="shared" si="7"/>
        <v>463825</v>
      </c>
      <c r="F19" s="28">
        <f t="shared" si="8"/>
        <v>8408896</v>
      </c>
      <c r="G19" s="24"/>
      <c r="H19" s="28">
        <v>257</v>
      </c>
      <c r="I19" s="28">
        <f t="shared" si="9"/>
        <v>4745</v>
      </c>
      <c r="J19" s="28">
        <f t="shared" si="10"/>
        <v>102426</v>
      </c>
      <c r="K19" s="24"/>
      <c r="L19" s="28">
        <f t="shared" si="0"/>
        <v>65852</v>
      </c>
      <c r="M19" s="28">
        <f t="shared" si="1"/>
        <v>468570</v>
      </c>
      <c r="N19" s="28">
        <f t="shared" si="17"/>
        <v>8511322</v>
      </c>
      <c r="O19" s="24"/>
      <c r="P19" s="29">
        <v>42651</v>
      </c>
      <c r="Q19" s="28">
        <f t="shared" si="11"/>
        <v>435740</v>
      </c>
      <c r="R19" s="28">
        <f t="shared" si="12"/>
        <v>8914554</v>
      </c>
      <c r="S19" s="9"/>
      <c r="T19" s="28">
        <v>1263</v>
      </c>
      <c r="U19" s="28">
        <f t="shared" si="2"/>
        <v>8251</v>
      </c>
      <c r="V19" s="28">
        <f t="shared" si="13"/>
        <v>167399</v>
      </c>
      <c r="W19" s="9"/>
      <c r="X19" s="28">
        <f t="shared" si="14"/>
        <v>43914</v>
      </c>
      <c r="Y19" s="28">
        <f t="shared" si="15"/>
        <v>443991</v>
      </c>
      <c r="Z19" s="28">
        <f t="shared" si="16"/>
        <v>9081953</v>
      </c>
      <c r="AA19" s="9"/>
      <c r="AB19" s="28">
        <f t="shared" si="3"/>
        <v>-24579</v>
      </c>
      <c r="AC19" s="28">
        <f t="shared" si="4"/>
        <v>-5.245534285165503</v>
      </c>
      <c r="AD19" s="28">
        <f t="shared" si="5"/>
        <v>570631</v>
      </c>
      <c r="AE19" s="28">
        <f t="shared" si="6"/>
        <v>6.704375653981838</v>
      </c>
      <c r="AF19" s="21"/>
      <c r="AG19" s="21"/>
    </row>
    <row r="20" spans="2:33" s="19" customFormat="1" ht="27.75" customHeight="1">
      <c r="B20" s="23">
        <v>41891</v>
      </c>
      <c r="C20" s="24"/>
      <c r="D20" s="28">
        <v>45370</v>
      </c>
      <c r="E20" s="28">
        <f t="shared" si="7"/>
        <v>509195</v>
      </c>
      <c r="F20" s="28">
        <f t="shared" si="8"/>
        <v>8454266</v>
      </c>
      <c r="G20" s="24"/>
      <c r="H20" s="28">
        <v>295</v>
      </c>
      <c r="I20" s="28">
        <f t="shared" si="9"/>
        <v>5040</v>
      </c>
      <c r="J20" s="28">
        <f t="shared" si="10"/>
        <v>102721</v>
      </c>
      <c r="K20" s="24"/>
      <c r="L20" s="28">
        <f t="shared" si="0"/>
        <v>45665</v>
      </c>
      <c r="M20" s="28">
        <f t="shared" si="1"/>
        <v>514235</v>
      </c>
      <c r="N20" s="28">
        <f t="shared" si="17"/>
        <v>8556987</v>
      </c>
      <c r="O20" s="24"/>
      <c r="P20" s="29">
        <v>52945</v>
      </c>
      <c r="Q20" s="28">
        <f t="shared" si="11"/>
        <v>488685</v>
      </c>
      <c r="R20" s="28">
        <f t="shared" si="12"/>
        <v>8967499</v>
      </c>
      <c r="S20" s="9"/>
      <c r="T20" s="28">
        <v>797</v>
      </c>
      <c r="U20" s="28">
        <f t="shared" si="2"/>
        <v>9048</v>
      </c>
      <c r="V20" s="28">
        <f t="shared" si="13"/>
        <v>168196</v>
      </c>
      <c r="W20" s="9"/>
      <c r="X20" s="28">
        <f t="shared" si="14"/>
        <v>53742</v>
      </c>
      <c r="Y20" s="28">
        <f t="shared" si="15"/>
        <v>497733</v>
      </c>
      <c r="Z20" s="28">
        <f t="shared" si="16"/>
        <v>9135695</v>
      </c>
      <c r="AA20" s="9"/>
      <c r="AB20" s="28">
        <f t="shared" si="3"/>
        <v>-16502</v>
      </c>
      <c r="AC20" s="28">
        <f t="shared" si="4"/>
        <v>-3.20903866909098</v>
      </c>
      <c r="AD20" s="28">
        <f t="shared" si="5"/>
        <v>578708</v>
      </c>
      <c r="AE20" s="28">
        <f t="shared" si="6"/>
        <v>6.762987953586934</v>
      </c>
      <c r="AF20" s="21"/>
      <c r="AG20" s="21"/>
    </row>
    <row r="21" spans="2:33" s="19" customFormat="1" ht="27.75" customHeight="1">
      <c r="B21" s="23">
        <v>41892</v>
      </c>
      <c r="C21" s="24"/>
      <c r="D21" s="28">
        <v>53022</v>
      </c>
      <c r="E21" s="28">
        <f t="shared" si="7"/>
        <v>562217</v>
      </c>
      <c r="F21" s="28">
        <f t="shared" si="8"/>
        <v>8507288</v>
      </c>
      <c r="G21" s="24"/>
      <c r="H21" s="28">
        <v>1269</v>
      </c>
      <c r="I21" s="28">
        <f t="shared" si="9"/>
        <v>6309</v>
      </c>
      <c r="J21" s="28">
        <f t="shared" si="10"/>
        <v>103990</v>
      </c>
      <c r="K21" s="24"/>
      <c r="L21" s="28">
        <f t="shared" si="0"/>
        <v>54291</v>
      </c>
      <c r="M21" s="28">
        <f t="shared" si="1"/>
        <v>568526</v>
      </c>
      <c r="N21" s="28">
        <f t="shared" si="17"/>
        <v>8611278</v>
      </c>
      <c r="O21" s="24"/>
      <c r="P21" s="29">
        <v>51923</v>
      </c>
      <c r="Q21" s="28">
        <f t="shared" si="11"/>
        <v>540608</v>
      </c>
      <c r="R21" s="28">
        <f t="shared" si="12"/>
        <v>9019422</v>
      </c>
      <c r="S21" s="9"/>
      <c r="T21" s="28">
        <v>278</v>
      </c>
      <c r="U21" s="28">
        <f t="shared" si="2"/>
        <v>9326</v>
      </c>
      <c r="V21" s="28">
        <f t="shared" si="13"/>
        <v>168474</v>
      </c>
      <c r="W21" s="9"/>
      <c r="X21" s="28">
        <f t="shared" si="14"/>
        <v>52201</v>
      </c>
      <c r="Y21" s="28">
        <f t="shared" si="15"/>
        <v>549934</v>
      </c>
      <c r="Z21" s="28">
        <f t="shared" si="16"/>
        <v>9187896</v>
      </c>
      <c r="AA21" s="9"/>
      <c r="AB21" s="28">
        <f t="shared" si="3"/>
        <v>-18592</v>
      </c>
      <c r="AC21" s="28">
        <f t="shared" si="4"/>
        <v>-3.27021103696225</v>
      </c>
      <c r="AD21" s="28">
        <f t="shared" si="5"/>
        <v>576618</v>
      </c>
      <c r="AE21" s="28">
        <f t="shared" si="6"/>
        <v>6.696079257921996</v>
      </c>
      <c r="AF21" s="21"/>
      <c r="AG21" s="21"/>
    </row>
    <row r="22" spans="2:33" s="19" customFormat="1" ht="27.75" customHeight="1">
      <c r="B22" s="23">
        <v>41893</v>
      </c>
      <c r="C22" s="24"/>
      <c r="D22" s="28">
        <v>50952</v>
      </c>
      <c r="E22" s="28">
        <f t="shared" si="7"/>
        <v>613169</v>
      </c>
      <c r="F22" s="28">
        <f t="shared" si="8"/>
        <v>8558240</v>
      </c>
      <c r="G22" s="24"/>
      <c r="H22" s="28">
        <v>456</v>
      </c>
      <c r="I22" s="28">
        <f t="shared" si="9"/>
        <v>6765</v>
      </c>
      <c r="J22" s="28">
        <f t="shared" si="10"/>
        <v>104446</v>
      </c>
      <c r="K22" s="24"/>
      <c r="L22" s="28">
        <f t="shared" si="0"/>
        <v>51408</v>
      </c>
      <c r="M22" s="28">
        <f t="shared" si="1"/>
        <v>619934</v>
      </c>
      <c r="N22" s="28">
        <f t="shared" si="17"/>
        <v>8662686</v>
      </c>
      <c r="O22" s="24"/>
      <c r="P22" s="29">
        <v>44473</v>
      </c>
      <c r="Q22" s="28">
        <f t="shared" si="11"/>
        <v>585081</v>
      </c>
      <c r="R22" s="28">
        <f t="shared" si="12"/>
        <v>9063895</v>
      </c>
      <c r="S22" s="9"/>
      <c r="T22" s="28">
        <v>1208</v>
      </c>
      <c r="U22" s="28">
        <f t="shared" si="2"/>
        <v>10534</v>
      </c>
      <c r="V22" s="28">
        <f t="shared" si="13"/>
        <v>169682</v>
      </c>
      <c r="W22" s="9"/>
      <c r="X22" s="28">
        <f t="shared" si="14"/>
        <v>45681</v>
      </c>
      <c r="Y22" s="28">
        <f t="shared" si="15"/>
        <v>595615</v>
      </c>
      <c r="Z22" s="28">
        <f t="shared" si="16"/>
        <v>9233577</v>
      </c>
      <c r="AA22" s="9"/>
      <c r="AB22" s="28">
        <f t="shared" si="3"/>
        <v>-24319</v>
      </c>
      <c r="AC22" s="28">
        <f t="shared" si="4"/>
        <v>-3.922836947158891</v>
      </c>
      <c r="AD22" s="28">
        <f t="shared" si="5"/>
        <v>570891</v>
      </c>
      <c r="AE22" s="28">
        <f t="shared" si="6"/>
        <v>6.5902307898497074</v>
      </c>
      <c r="AF22" s="21"/>
      <c r="AG22" s="21"/>
    </row>
    <row r="23" spans="2:33" s="19" customFormat="1" ht="27.75" customHeight="1">
      <c r="B23" s="23">
        <v>41894</v>
      </c>
      <c r="C23" s="24"/>
      <c r="D23" s="28">
        <v>52243</v>
      </c>
      <c r="E23" s="28">
        <f t="shared" si="7"/>
        <v>665412</v>
      </c>
      <c r="F23" s="28">
        <f t="shared" si="8"/>
        <v>8610483</v>
      </c>
      <c r="G23" s="24"/>
      <c r="H23" s="28">
        <v>329</v>
      </c>
      <c r="I23" s="28">
        <f t="shared" si="9"/>
        <v>7094</v>
      </c>
      <c r="J23" s="28">
        <f t="shared" si="10"/>
        <v>104775</v>
      </c>
      <c r="K23" s="24"/>
      <c r="L23" s="28">
        <f t="shared" si="0"/>
        <v>52572</v>
      </c>
      <c r="M23" s="28">
        <f t="shared" si="1"/>
        <v>672506</v>
      </c>
      <c r="N23" s="28">
        <f t="shared" si="17"/>
        <v>8715258</v>
      </c>
      <c r="O23" s="24"/>
      <c r="P23" s="29">
        <v>54030</v>
      </c>
      <c r="Q23" s="28">
        <f t="shared" si="11"/>
        <v>639111</v>
      </c>
      <c r="R23" s="28">
        <f t="shared" si="12"/>
        <v>9117925</v>
      </c>
      <c r="S23" s="9"/>
      <c r="T23" s="28">
        <v>1288</v>
      </c>
      <c r="U23" s="28">
        <f t="shared" si="2"/>
        <v>11822</v>
      </c>
      <c r="V23" s="28">
        <f t="shared" si="13"/>
        <v>170970</v>
      </c>
      <c r="W23" s="9"/>
      <c r="X23" s="28">
        <f t="shared" si="14"/>
        <v>55318</v>
      </c>
      <c r="Y23" s="28">
        <f t="shared" si="15"/>
        <v>650933</v>
      </c>
      <c r="Z23" s="28">
        <f t="shared" si="16"/>
        <v>9288895</v>
      </c>
      <c r="AA23" s="9"/>
      <c r="AB23" s="28">
        <f t="shared" si="3"/>
        <v>-21573</v>
      </c>
      <c r="AC23" s="28">
        <f t="shared" si="4"/>
        <v>-3.207852420647548</v>
      </c>
      <c r="AD23" s="28">
        <f t="shared" si="5"/>
        <v>573637</v>
      </c>
      <c r="AE23" s="28">
        <f t="shared" si="6"/>
        <v>6.581985295214439</v>
      </c>
      <c r="AF23" s="21"/>
      <c r="AG23" s="21"/>
    </row>
    <row r="24" spans="2:33" s="19" customFormat="1" ht="27.75" customHeight="1">
      <c r="B24" s="23">
        <v>41895</v>
      </c>
      <c r="C24" s="24"/>
      <c r="D24" s="28">
        <v>51655</v>
      </c>
      <c r="E24" s="28">
        <f t="shared" si="7"/>
        <v>717067</v>
      </c>
      <c r="F24" s="28">
        <f t="shared" si="8"/>
        <v>8662138</v>
      </c>
      <c r="G24" s="24"/>
      <c r="H24" s="28">
        <v>573</v>
      </c>
      <c r="I24" s="28">
        <f t="shared" si="9"/>
        <v>7667</v>
      </c>
      <c r="J24" s="28">
        <f t="shared" si="10"/>
        <v>105348</v>
      </c>
      <c r="K24" s="24"/>
      <c r="L24" s="28">
        <f t="shared" si="0"/>
        <v>52228</v>
      </c>
      <c r="M24" s="28">
        <f t="shared" si="1"/>
        <v>724734</v>
      </c>
      <c r="N24" s="28">
        <f t="shared" si="17"/>
        <v>8767486</v>
      </c>
      <c r="O24" s="24"/>
      <c r="P24" s="29">
        <v>71329</v>
      </c>
      <c r="Q24" s="28">
        <f t="shared" si="11"/>
        <v>710440</v>
      </c>
      <c r="R24" s="28">
        <f t="shared" si="12"/>
        <v>9189254</v>
      </c>
      <c r="S24" s="9"/>
      <c r="T24" s="28">
        <v>1652</v>
      </c>
      <c r="U24" s="28">
        <f t="shared" si="2"/>
        <v>13474</v>
      </c>
      <c r="V24" s="28">
        <f t="shared" si="13"/>
        <v>172622</v>
      </c>
      <c r="W24" s="9"/>
      <c r="X24" s="28">
        <f t="shared" si="14"/>
        <v>72981</v>
      </c>
      <c r="Y24" s="28">
        <f t="shared" si="15"/>
        <v>723914</v>
      </c>
      <c r="Z24" s="28">
        <f t="shared" si="16"/>
        <v>9361876</v>
      </c>
      <c r="AA24" s="9"/>
      <c r="AB24" s="28">
        <f t="shared" si="3"/>
        <v>-820</v>
      </c>
      <c r="AC24" s="28">
        <f t="shared" si="4"/>
        <v>-0.11314496077181421</v>
      </c>
      <c r="AD24" s="28">
        <f t="shared" si="5"/>
        <v>594390</v>
      </c>
      <c r="AE24" s="28">
        <f t="shared" si="6"/>
        <v>6.77948045768194</v>
      </c>
      <c r="AF24" s="21"/>
      <c r="AG24" s="21"/>
    </row>
    <row r="25" spans="2:33" s="19" customFormat="1" ht="27.75" customHeight="1">
      <c r="B25" s="23">
        <v>41896</v>
      </c>
      <c r="C25" s="24"/>
      <c r="D25" s="28">
        <v>70227</v>
      </c>
      <c r="E25" s="28">
        <f t="shared" si="7"/>
        <v>787294</v>
      </c>
      <c r="F25" s="28">
        <f t="shared" si="8"/>
        <v>8732365</v>
      </c>
      <c r="G25" s="24"/>
      <c r="H25" s="28">
        <v>1096</v>
      </c>
      <c r="I25" s="28">
        <f t="shared" si="9"/>
        <v>8763</v>
      </c>
      <c r="J25" s="28">
        <f t="shared" si="10"/>
        <v>106444</v>
      </c>
      <c r="K25" s="24"/>
      <c r="L25" s="28">
        <f t="shared" si="0"/>
        <v>71323</v>
      </c>
      <c r="M25" s="28">
        <f t="shared" si="1"/>
        <v>796057</v>
      </c>
      <c r="N25" s="28">
        <f t="shared" si="17"/>
        <v>8838809</v>
      </c>
      <c r="O25" s="24"/>
      <c r="P25" s="29">
        <v>63427</v>
      </c>
      <c r="Q25" s="28">
        <f t="shared" si="11"/>
        <v>773867</v>
      </c>
      <c r="R25" s="28">
        <f t="shared" si="12"/>
        <v>9252681</v>
      </c>
      <c r="S25" s="9"/>
      <c r="T25" s="28">
        <v>1031</v>
      </c>
      <c r="U25" s="28">
        <f t="shared" si="2"/>
        <v>14505</v>
      </c>
      <c r="V25" s="28">
        <f t="shared" si="13"/>
        <v>173653</v>
      </c>
      <c r="W25" s="9"/>
      <c r="X25" s="28">
        <f t="shared" si="14"/>
        <v>64458</v>
      </c>
      <c r="Y25" s="28">
        <f t="shared" si="15"/>
        <v>788372</v>
      </c>
      <c r="Z25" s="28">
        <f t="shared" si="16"/>
        <v>9426334</v>
      </c>
      <c r="AA25" s="9"/>
      <c r="AB25" s="28">
        <f t="shared" si="3"/>
        <v>-7685</v>
      </c>
      <c r="AC25" s="28">
        <f t="shared" si="4"/>
        <v>-0.965383132112399</v>
      </c>
      <c r="AD25" s="28">
        <f t="shared" si="5"/>
        <v>587525</v>
      </c>
      <c r="AE25" s="28">
        <f t="shared" si="6"/>
        <v>6.6471059619005235</v>
      </c>
      <c r="AF25" s="21"/>
      <c r="AG25" s="21"/>
    </row>
    <row r="26" spans="2:33" s="19" customFormat="1" ht="27.75" customHeight="1">
      <c r="B26" s="23">
        <v>41897</v>
      </c>
      <c r="C26" s="24"/>
      <c r="D26" s="28">
        <v>68404</v>
      </c>
      <c r="E26" s="28">
        <f t="shared" si="7"/>
        <v>855698</v>
      </c>
      <c r="F26" s="28">
        <f t="shared" si="8"/>
        <v>8800769</v>
      </c>
      <c r="G26" s="24"/>
      <c r="H26" s="28">
        <v>471</v>
      </c>
      <c r="I26" s="28">
        <f t="shared" si="9"/>
        <v>9234</v>
      </c>
      <c r="J26" s="28">
        <f t="shared" si="10"/>
        <v>106915</v>
      </c>
      <c r="K26" s="24"/>
      <c r="L26" s="28">
        <f t="shared" si="0"/>
        <v>68875</v>
      </c>
      <c r="M26" s="28">
        <f t="shared" si="1"/>
        <v>864932</v>
      </c>
      <c r="N26" s="28">
        <f t="shared" si="17"/>
        <v>8907684</v>
      </c>
      <c r="O26" s="24"/>
      <c r="P26" s="29">
        <v>44895</v>
      </c>
      <c r="Q26" s="28">
        <f t="shared" si="11"/>
        <v>818762</v>
      </c>
      <c r="R26" s="28">
        <f t="shared" si="12"/>
        <v>9297576</v>
      </c>
      <c r="S26" s="9"/>
      <c r="T26" s="28">
        <v>1292</v>
      </c>
      <c r="U26" s="28">
        <f t="shared" si="2"/>
        <v>15797</v>
      </c>
      <c r="V26" s="28">
        <f t="shared" si="13"/>
        <v>174945</v>
      </c>
      <c r="W26" s="9"/>
      <c r="X26" s="28">
        <f t="shared" si="14"/>
        <v>46187</v>
      </c>
      <c r="Y26" s="28">
        <f t="shared" si="15"/>
        <v>834559</v>
      </c>
      <c r="Z26" s="28">
        <f t="shared" si="16"/>
        <v>9472521</v>
      </c>
      <c r="AA26" s="9"/>
      <c r="AB26" s="28">
        <f t="shared" si="3"/>
        <v>-30373</v>
      </c>
      <c r="AC26" s="28">
        <f t="shared" si="4"/>
        <v>-3.51160553662022</v>
      </c>
      <c r="AD26" s="28">
        <f t="shared" si="5"/>
        <v>564837</v>
      </c>
      <c r="AE26" s="28">
        <f t="shared" si="6"/>
        <v>6.341008504567518</v>
      </c>
      <c r="AF26" s="21"/>
      <c r="AG26" s="20"/>
    </row>
    <row r="27" spans="2:33" s="19" customFormat="1" ht="27.75" customHeight="1">
      <c r="B27" s="23">
        <v>41898</v>
      </c>
      <c r="C27" s="24"/>
      <c r="D27" s="28">
        <v>46976</v>
      </c>
      <c r="E27" s="28">
        <f t="shared" si="7"/>
        <v>902674</v>
      </c>
      <c r="F27" s="28">
        <f t="shared" si="8"/>
        <v>8847745</v>
      </c>
      <c r="G27" s="24"/>
      <c r="H27" s="28">
        <v>191</v>
      </c>
      <c r="I27" s="28">
        <f t="shared" si="9"/>
        <v>9425</v>
      </c>
      <c r="J27" s="28">
        <f t="shared" si="10"/>
        <v>107106</v>
      </c>
      <c r="K27" s="24"/>
      <c r="L27" s="28">
        <f t="shared" si="0"/>
        <v>47167</v>
      </c>
      <c r="M27" s="28">
        <f t="shared" si="1"/>
        <v>912099</v>
      </c>
      <c r="N27" s="28">
        <f t="shared" si="17"/>
        <v>8954851</v>
      </c>
      <c r="O27" s="24"/>
      <c r="P27" s="29">
        <v>53775</v>
      </c>
      <c r="Q27" s="28">
        <f t="shared" si="11"/>
        <v>872537</v>
      </c>
      <c r="R27" s="28">
        <f t="shared" si="12"/>
        <v>9351351</v>
      </c>
      <c r="S27" s="9"/>
      <c r="T27" s="28">
        <v>816</v>
      </c>
      <c r="U27" s="28">
        <f t="shared" si="2"/>
        <v>16613</v>
      </c>
      <c r="V27" s="28">
        <f t="shared" si="13"/>
        <v>175761</v>
      </c>
      <c r="W27" s="9"/>
      <c r="X27" s="28">
        <f t="shared" si="14"/>
        <v>54591</v>
      </c>
      <c r="Y27" s="28">
        <f t="shared" si="15"/>
        <v>889150</v>
      </c>
      <c r="Z27" s="28">
        <f t="shared" si="16"/>
        <v>9527112</v>
      </c>
      <c r="AA27" s="9"/>
      <c r="AB27" s="28">
        <f t="shared" si="3"/>
        <v>-22949</v>
      </c>
      <c r="AC27" s="28">
        <f t="shared" si="4"/>
        <v>-2.5160645938653587</v>
      </c>
      <c r="AD27" s="28">
        <f t="shared" si="5"/>
        <v>572261</v>
      </c>
      <c r="AE27" s="28">
        <f t="shared" si="6"/>
        <v>6.390513923682259</v>
      </c>
      <c r="AF27" s="21"/>
      <c r="AG27" s="21"/>
    </row>
    <row r="28" spans="2:33" s="19" customFormat="1" ht="27.75" customHeight="1">
      <c r="B28" s="23">
        <v>41899</v>
      </c>
      <c r="C28" s="24"/>
      <c r="D28" s="28">
        <v>53579</v>
      </c>
      <c r="E28" s="28">
        <f t="shared" si="7"/>
        <v>956253</v>
      </c>
      <c r="F28" s="28">
        <f t="shared" si="8"/>
        <v>8901324</v>
      </c>
      <c r="G28" s="24"/>
      <c r="H28" s="28">
        <v>1345</v>
      </c>
      <c r="I28" s="28">
        <f t="shared" si="9"/>
        <v>10770</v>
      </c>
      <c r="J28" s="28">
        <f t="shared" si="10"/>
        <v>108451</v>
      </c>
      <c r="K28" s="24"/>
      <c r="L28" s="28">
        <f t="shared" si="0"/>
        <v>54924</v>
      </c>
      <c r="M28" s="28">
        <f t="shared" si="1"/>
        <v>967023</v>
      </c>
      <c r="N28" s="28">
        <f t="shared" si="17"/>
        <v>9009775</v>
      </c>
      <c r="O28" s="24"/>
      <c r="P28" s="29">
        <v>52349</v>
      </c>
      <c r="Q28" s="28">
        <f t="shared" si="11"/>
        <v>924886</v>
      </c>
      <c r="R28" s="28">
        <f t="shared" si="12"/>
        <v>9403700</v>
      </c>
      <c r="S28" s="9"/>
      <c r="T28" s="28">
        <v>318</v>
      </c>
      <c r="U28" s="28">
        <f t="shared" si="2"/>
        <v>16931</v>
      </c>
      <c r="V28" s="28">
        <f t="shared" si="13"/>
        <v>176079</v>
      </c>
      <c r="W28" s="9"/>
      <c r="X28" s="28">
        <f t="shared" si="14"/>
        <v>52667</v>
      </c>
      <c r="Y28" s="28">
        <f t="shared" si="15"/>
        <v>941817</v>
      </c>
      <c r="Z28" s="28">
        <f t="shared" si="16"/>
        <v>9579779</v>
      </c>
      <c r="AA28" s="9"/>
      <c r="AB28" s="28">
        <f t="shared" si="3"/>
        <v>-25206</v>
      </c>
      <c r="AC28" s="28">
        <f t="shared" si="4"/>
        <v>-2.606556410757552</v>
      </c>
      <c r="AD28" s="28">
        <f t="shared" si="5"/>
        <v>570004</v>
      </c>
      <c r="AE28" s="28">
        <f t="shared" si="6"/>
        <v>6.326506488785791</v>
      </c>
      <c r="AF28" s="21"/>
      <c r="AG28" s="21"/>
    </row>
    <row r="29" spans="2:33" s="19" customFormat="1" ht="27.75" customHeight="1">
      <c r="B29" s="23">
        <v>41900</v>
      </c>
      <c r="C29" s="24"/>
      <c r="D29" s="28">
        <v>51958</v>
      </c>
      <c r="E29" s="28">
        <f t="shared" si="7"/>
        <v>1008211</v>
      </c>
      <c r="F29" s="28">
        <f t="shared" si="8"/>
        <v>8953282</v>
      </c>
      <c r="G29" s="24"/>
      <c r="H29" s="28">
        <v>282</v>
      </c>
      <c r="I29" s="28">
        <f t="shared" si="9"/>
        <v>11052</v>
      </c>
      <c r="J29" s="28">
        <f t="shared" si="10"/>
        <v>108733</v>
      </c>
      <c r="K29" s="24"/>
      <c r="L29" s="28">
        <f t="shared" si="0"/>
        <v>52240</v>
      </c>
      <c r="M29" s="28">
        <f t="shared" si="1"/>
        <v>1019263</v>
      </c>
      <c r="N29" s="28">
        <f t="shared" si="17"/>
        <v>9062015</v>
      </c>
      <c r="O29" s="24"/>
      <c r="P29" s="29">
        <v>45293</v>
      </c>
      <c r="Q29" s="28">
        <f t="shared" si="11"/>
        <v>970179</v>
      </c>
      <c r="R29" s="28">
        <f t="shared" si="12"/>
        <v>9448993</v>
      </c>
      <c r="S29" s="9"/>
      <c r="T29" s="28">
        <v>1194</v>
      </c>
      <c r="U29" s="28">
        <f t="shared" si="2"/>
        <v>18125</v>
      </c>
      <c r="V29" s="28">
        <f t="shared" si="13"/>
        <v>177273</v>
      </c>
      <c r="W29" s="9"/>
      <c r="X29" s="28">
        <f t="shared" si="14"/>
        <v>46487</v>
      </c>
      <c r="Y29" s="28">
        <f t="shared" si="15"/>
        <v>988304</v>
      </c>
      <c r="Z29" s="28">
        <f t="shared" si="16"/>
        <v>9626266</v>
      </c>
      <c r="AA29" s="9"/>
      <c r="AB29" s="28">
        <f t="shared" si="3"/>
        <v>-30959</v>
      </c>
      <c r="AC29" s="28">
        <f t="shared" si="4"/>
        <v>-3.0373907421342676</v>
      </c>
      <c r="AD29" s="28">
        <f t="shared" si="5"/>
        <v>564251</v>
      </c>
      <c r="AE29" s="28">
        <f t="shared" si="6"/>
        <v>6.226551158875813</v>
      </c>
      <c r="AF29" s="21"/>
      <c r="AG29" s="21"/>
    </row>
    <row r="30" spans="2:33" s="19" customFormat="1" ht="27.75" customHeight="1">
      <c r="B30" s="23">
        <v>41901</v>
      </c>
      <c r="C30" s="24"/>
      <c r="D30" s="28">
        <v>50487</v>
      </c>
      <c r="E30" s="28">
        <f t="shared" si="7"/>
        <v>1058698</v>
      </c>
      <c r="F30" s="28">
        <f t="shared" si="8"/>
        <v>9003769</v>
      </c>
      <c r="G30" s="24"/>
      <c r="H30" s="28">
        <v>392</v>
      </c>
      <c r="I30" s="28">
        <f t="shared" si="9"/>
        <v>11444</v>
      </c>
      <c r="J30" s="28">
        <f t="shared" si="10"/>
        <v>109125</v>
      </c>
      <c r="K30" s="24"/>
      <c r="L30" s="28">
        <f t="shared" si="0"/>
        <v>50879</v>
      </c>
      <c r="M30" s="28">
        <f t="shared" si="1"/>
        <v>1070142</v>
      </c>
      <c r="N30" s="28">
        <f t="shared" si="17"/>
        <v>9112894</v>
      </c>
      <c r="O30" s="24"/>
      <c r="P30" s="29">
        <v>50035</v>
      </c>
      <c r="Q30" s="28">
        <f t="shared" si="11"/>
        <v>1020214</v>
      </c>
      <c r="R30" s="28">
        <f t="shared" si="12"/>
        <v>9499028</v>
      </c>
      <c r="S30" s="9"/>
      <c r="T30" s="28">
        <v>949</v>
      </c>
      <c r="U30" s="28">
        <f t="shared" si="2"/>
        <v>19074</v>
      </c>
      <c r="V30" s="28">
        <f t="shared" si="13"/>
        <v>178222</v>
      </c>
      <c r="W30" s="9"/>
      <c r="X30" s="28">
        <f t="shared" si="14"/>
        <v>50984</v>
      </c>
      <c r="Y30" s="28">
        <f t="shared" si="15"/>
        <v>1039288</v>
      </c>
      <c r="Z30" s="28">
        <f t="shared" si="16"/>
        <v>9677250</v>
      </c>
      <c r="AA30" s="9"/>
      <c r="AB30" s="28">
        <f t="shared" si="3"/>
        <v>-30854</v>
      </c>
      <c r="AC30" s="28">
        <f t="shared" si="4"/>
        <v>-2.883168775732566</v>
      </c>
      <c r="AD30" s="28">
        <f t="shared" si="5"/>
        <v>564356</v>
      </c>
      <c r="AE30" s="28">
        <f t="shared" si="6"/>
        <v>6.192939367011182</v>
      </c>
      <c r="AF30" s="21"/>
      <c r="AG30" s="21"/>
    </row>
    <row r="31" spans="2:33" s="19" customFormat="1" ht="27.75" customHeight="1">
      <c r="B31" s="23">
        <v>41902</v>
      </c>
      <c r="C31" s="24"/>
      <c r="D31" s="28">
        <v>51333</v>
      </c>
      <c r="E31" s="28">
        <f t="shared" si="7"/>
        <v>1110031</v>
      </c>
      <c r="F31" s="28">
        <f t="shared" si="8"/>
        <v>9055102</v>
      </c>
      <c r="G31" s="24"/>
      <c r="H31" s="28">
        <v>397</v>
      </c>
      <c r="I31" s="28">
        <f t="shared" si="9"/>
        <v>11841</v>
      </c>
      <c r="J31" s="28">
        <f t="shared" si="10"/>
        <v>109522</v>
      </c>
      <c r="K31" s="24"/>
      <c r="L31" s="28">
        <f t="shared" si="0"/>
        <v>51730</v>
      </c>
      <c r="M31" s="28">
        <f t="shared" si="1"/>
        <v>1121872</v>
      </c>
      <c r="N31" s="28">
        <f t="shared" si="17"/>
        <v>9164624</v>
      </c>
      <c r="O31" s="24"/>
      <c r="P31" s="29">
        <v>67999</v>
      </c>
      <c r="Q31" s="28">
        <f t="shared" si="11"/>
        <v>1088213</v>
      </c>
      <c r="R31" s="28">
        <f aca="true" t="shared" si="18" ref="R31:R41">IF(P31="","",(R30+P31))</f>
        <v>9567027</v>
      </c>
      <c r="S31" s="9"/>
      <c r="T31" s="28">
        <v>1869</v>
      </c>
      <c r="U31" s="28">
        <f t="shared" si="2"/>
        <v>20943</v>
      </c>
      <c r="V31" s="28">
        <f aca="true" t="shared" si="19" ref="V31:V41">IF(T31="","",(V30+T31))</f>
        <v>180091</v>
      </c>
      <c r="W31" s="9"/>
      <c r="X31" s="28">
        <f t="shared" si="14"/>
        <v>69868</v>
      </c>
      <c r="Y31" s="28">
        <f aca="true" t="shared" si="20" ref="Y31:Y41">IF(Q31="","",(U31+Q31))</f>
        <v>1109156</v>
      </c>
      <c r="Z31" s="28">
        <f aca="true" t="shared" si="21" ref="Z31:Z41">IF(R31="","",(V31+R31))</f>
        <v>9747118</v>
      </c>
      <c r="AA31" s="9"/>
      <c r="AB31" s="28">
        <f aca="true" t="shared" si="22" ref="AB31:AB41">IF(Y31="","",(Y31-M31))</f>
        <v>-12716</v>
      </c>
      <c r="AC31" s="28">
        <f aca="true" t="shared" si="23" ref="AC31:AC41">IF(Y31="","",((AB31/M31)*100))</f>
        <v>-1.1334626410143047</v>
      </c>
      <c r="AD31" s="28">
        <f aca="true" t="shared" si="24" ref="AD31:AD41">IF(Z31="","",(Z31-N31))</f>
        <v>582494</v>
      </c>
      <c r="AE31" s="28">
        <f aca="true" t="shared" si="25" ref="AE31:AE41">IF(AD31="","",((AD31/N31)*100))</f>
        <v>6.355896324824674</v>
      </c>
      <c r="AF31" s="21"/>
      <c r="AG31" s="21"/>
    </row>
    <row r="32" spans="2:33" s="19" customFormat="1" ht="27.75" customHeight="1">
      <c r="B32" s="23">
        <v>41903</v>
      </c>
      <c r="C32" s="24"/>
      <c r="D32" s="28">
        <v>70208</v>
      </c>
      <c r="E32" s="28">
        <f t="shared" si="7"/>
        <v>1180239</v>
      </c>
      <c r="F32" s="28">
        <f t="shared" si="8"/>
        <v>9125310</v>
      </c>
      <c r="G32" s="24"/>
      <c r="H32" s="28">
        <v>1022</v>
      </c>
      <c r="I32" s="28">
        <f t="shared" si="9"/>
        <v>12863</v>
      </c>
      <c r="J32" s="28">
        <f t="shared" si="10"/>
        <v>110544</v>
      </c>
      <c r="K32" s="24"/>
      <c r="L32" s="28">
        <f t="shared" si="0"/>
        <v>71230</v>
      </c>
      <c r="M32" s="28">
        <f t="shared" si="1"/>
        <v>1193102</v>
      </c>
      <c r="N32" s="28">
        <f t="shared" si="17"/>
        <v>9235854</v>
      </c>
      <c r="O32" s="24"/>
      <c r="P32" s="29">
        <v>60644</v>
      </c>
      <c r="Q32" s="28">
        <f t="shared" si="11"/>
        <v>1148857</v>
      </c>
      <c r="R32" s="28">
        <f t="shared" si="18"/>
        <v>9627671</v>
      </c>
      <c r="S32" s="9"/>
      <c r="T32" s="28">
        <v>927</v>
      </c>
      <c r="U32" s="28">
        <f t="shared" si="2"/>
        <v>21870</v>
      </c>
      <c r="V32" s="28">
        <f t="shared" si="19"/>
        <v>181018</v>
      </c>
      <c r="W32" s="9"/>
      <c r="X32" s="28">
        <f t="shared" si="14"/>
        <v>61571</v>
      </c>
      <c r="Y32" s="28">
        <f t="shared" si="20"/>
        <v>1170727</v>
      </c>
      <c r="Z32" s="28">
        <f t="shared" si="21"/>
        <v>9808689</v>
      </c>
      <c r="AA32" s="9"/>
      <c r="AB32" s="28">
        <f t="shared" si="22"/>
        <v>-22375</v>
      </c>
      <c r="AC32" s="28">
        <f t="shared" si="23"/>
        <v>-1.8753635481291626</v>
      </c>
      <c r="AD32" s="28">
        <f t="shared" si="24"/>
        <v>572835</v>
      </c>
      <c r="AE32" s="28">
        <f t="shared" si="25"/>
        <v>6.202295965267533</v>
      </c>
      <c r="AF32" s="21"/>
      <c r="AG32" s="21"/>
    </row>
    <row r="33" spans="2:33" s="19" customFormat="1" ht="27.75" customHeight="1">
      <c r="B33" s="23">
        <v>41904</v>
      </c>
      <c r="C33" s="24"/>
      <c r="D33" s="28">
        <v>63815</v>
      </c>
      <c r="E33" s="28">
        <f t="shared" si="7"/>
        <v>1244054</v>
      </c>
      <c r="F33" s="28">
        <f t="shared" si="8"/>
        <v>9189125</v>
      </c>
      <c r="G33" s="24"/>
      <c r="H33" s="28">
        <v>437</v>
      </c>
      <c r="I33" s="28">
        <f t="shared" si="9"/>
        <v>13300</v>
      </c>
      <c r="J33" s="28">
        <f t="shared" si="10"/>
        <v>110981</v>
      </c>
      <c r="K33" s="24"/>
      <c r="L33" s="28">
        <f t="shared" si="0"/>
        <v>64252</v>
      </c>
      <c r="M33" s="28">
        <f t="shared" si="1"/>
        <v>1257354</v>
      </c>
      <c r="N33" s="28">
        <f t="shared" si="17"/>
        <v>9300106</v>
      </c>
      <c r="O33" s="24"/>
      <c r="P33" s="29">
        <v>40158</v>
      </c>
      <c r="Q33" s="28">
        <f t="shared" si="11"/>
        <v>1189015</v>
      </c>
      <c r="R33" s="28">
        <f t="shared" si="18"/>
        <v>9667829</v>
      </c>
      <c r="S33" s="9"/>
      <c r="T33" s="28">
        <v>1325</v>
      </c>
      <c r="U33" s="28">
        <f t="shared" si="2"/>
        <v>23195</v>
      </c>
      <c r="V33" s="28">
        <f t="shared" si="19"/>
        <v>182343</v>
      </c>
      <c r="W33" s="9"/>
      <c r="X33" s="28">
        <f t="shared" si="14"/>
        <v>41483</v>
      </c>
      <c r="Y33" s="28">
        <f t="shared" si="20"/>
        <v>1212210</v>
      </c>
      <c r="Z33" s="28">
        <f t="shared" si="21"/>
        <v>9850172</v>
      </c>
      <c r="AA33" s="9"/>
      <c r="AB33" s="28">
        <f t="shared" si="22"/>
        <v>-45144</v>
      </c>
      <c r="AC33" s="28">
        <f t="shared" si="23"/>
        <v>-3.590396976507809</v>
      </c>
      <c r="AD33" s="28">
        <f t="shared" si="24"/>
        <v>550066</v>
      </c>
      <c r="AE33" s="28">
        <f t="shared" si="25"/>
        <v>5.9146207580859835</v>
      </c>
      <c r="AF33" s="21"/>
      <c r="AG33" s="21"/>
    </row>
    <row r="34" spans="2:33" s="19" customFormat="1" ht="27.75" customHeight="1">
      <c r="B34" s="23">
        <v>41905</v>
      </c>
      <c r="C34" s="24"/>
      <c r="D34" s="28">
        <v>43338</v>
      </c>
      <c r="E34" s="28">
        <f t="shared" si="7"/>
        <v>1287392</v>
      </c>
      <c r="F34" s="28">
        <f t="shared" si="8"/>
        <v>9232463</v>
      </c>
      <c r="G34" s="24"/>
      <c r="H34" s="28">
        <v>177</v>
      </c>
      <c r="I34" s="28">
        <f t="shared" si="9"/>
        <v>13477</v>
      </c>
      <c r="J34" s="28">
        <f t="shared" si="10"/>
        <v>111158</v>
      </c>
      <c r="K34" s="24"/>
      <c r="L34" s="28">
        <f t="shared" si="0"/>
        <v>43515</v>
      </c>
      <c r="M34" s="28">
        <f t="shared" si="1"/>
        <v>1300869</v>
      </c>
      <c r="N34" s="28">
        <f t="shared" si="17"/>
        <v>9343621</v>
      </c>
      <c r="O34" s="24"/>
      <c r="P34" s="29">
        <v>47435</v>
      </c>
      <c r="Q34" s="28">
        <f t="shared" si="11"/>
        <v>1236450</v>
      </c>
      <c r="R34" s="28">
        <f t="shared" si="18"/>
        <v>9715264</v>
      </c>
      <c r="S34" s="9"/>
      <c r="T34" s="28">
        <v>498</v>
      </c>
      <c r="U34" s="28">
        <f t="shared" si="2"/>
        <v>23693</v>
      </c>
      <c r="V34" s="28">
        <f t="shared" si="19"/>
        <v>182841</v>
      </c>
      <c r="W34" s="9"/>
      <c r="X34" s="28">
        <f t="shared" si="14"/>
        <v>47933</v>
      </c>
      <c r="Y34" s="28">
        <f t="shared" si="20"/>
        <v>1260143</v>
      </c>
      <c r="Z34" s="28">
        <f t="shared" si="21"/>
        <v>9898105</v>
      </c>
      <c r="AA34" s="9"/>
      <c r="AB34" s="28">
        <f t="shared" si="22"/>
        <v>-40726</v>
      </c>
      <c r="AC34" s="28">
        <f t="shared" si="23"/>
        <v>-3.130676493943664</v>
      </c>
      <c r="AD34" s="28">
        <f t="shared" si="24"/>
        <v>554484</v>
      </c>
      <c r="AE34" s="28">
        <f t="shared" si="25"/>
        <v>5.934358852954331</v>
      </c>
      <c r="AF34" s="21"/>
      <c r="AG34" s="21"/>
    </row>
    <row r="35" spans="2:33" s="19" customFormat="1" ht="27.75" customHeight="1">
      <c r="B35" s="23">
        <v>41906</v>
      </c>
      <c r="C35" s="24"/>
      <c r="D35" s="28">
        <v>49190</v>
      </c>
      <c r="E35" s="30">
        <f t="shared" si="7"/>
        <v>1336582</v>
      </c>
      <c r="F35" s="28">
        <f t="shared" si="8"/>
        <v>9281653</v>
      </c>
      <c r="G35" s="24"/>
      <c r="H35" s="28">
        <v>1037</v>
      </c>
      <c r="I35" s="28">
        <f t="shared" si="9"/>
        <v>14514</v>
      </c>
      <c r="J35" s="28">
        <f t="shared" si="10"/>
        <v>112195</v>
      </c>
      <c r="K35" s="24"/>
      <c r="L35" s="28">
        <f t="shared" si="0"/>
        <v>50227</v>
      </c>
      <c r="M35" s="28">
        <f t="shared" si="1"/>
        <v>1351096</v>
      </c>
      <c r="N35" s="28">
        <f t="shared" si="17"/>
        <v>9393848</v>
      </c>
      <c r="O35" s="24"/>
      <c r="P35" s="29">
        <v>44867</v>
      </c>
      <c r="Q35" s="28">
        <f t="shared" si="11"/>
        <v>1281317</v>
      </c>
      <c r="R35" s="28">
        <f t="shared" si="18"/>
        <v>9760131</v>
      </c>
      <c r="S35" s="9"/>
      <c r="T35" s="28">
        <v>323</v>
      </c>
      <c r="U35" s="28">
        <f t="shared" si="2"/>
        <v>24016</v>
      </c>
      <c r="V35" s="28">
        <f t="shared" si="19"/>
        <v>183164</v>
      </c>
      <c r="W35" s="9"/>
      <c r="X35" s="28">
        <f t="shared" si="14"/>
        <v>45190</v>
      </c>
      <c r="Y35" s="28">
        <f t="shared" si="20"/>
        <v>1305333</v>
      </c>
      <c r="Z35" s="28">
        <f t="shared" si="21"/>
        <v>9943295</v>
      </c>
      <c r="AA35" s="9"/>
      <c r="AB35" s="28">
        <f t="shared" si="22"/>
        <v>-45763</v>
      </c>
      <c r="AC35" s="28">
        <f t="shared" si="23"/>
        <v>-3.387102026798984</v>
      </c>
      <c r="AD35" s="28">
        <f t="shared" si="24"/>
        <v>549447</v>
      </c>
      <c r="AE35" s="28">
        <f t="shared" si="25"/>
        <v>5.84900884067956</v>
      </c>
      <c r="AF35" s="21"/>
      <c r="AG35" s="21"/>
    </row>
    <row r="36" spans="2:33" s="19" customFormat="1" ht="27.75" customHeight="1">
      <c r="B36" s="23">
        <v>41907</v>
      </c>
      <c r="C36" s="24"/>
      <c r="D36" s="28">
        <v>49239</v>
      </c>
      <c r="E36" s="30">
        <f t="shared" si="7"/>
        <v>1385821</v>
      </c>
      <c r="F36" s="28">
        <f t="shared" si="8"/>
        <v>9330892</v>
      </c>
      <c r="G36" s="24"/>
      <c r="H36" s="28">
        <v>292</v>
      </c>
      <c r="I36" s="28">
        <f t="shared" si="9"/>
        <v>14806</v>
      </c>
      <c r="J36" s="28">
        <f t="shared" si="10"/>
        <v>112487</v>
      </c>
      <c r="K36" s="24"/>
      <c r="L36" s="28">
        <f t="shared" si="0"/>
        <v>49531</v>
      </c>
      <c r="M36" s="28">
        <f t="shared" si="1"/>
        <v>1400627</v>
      </c>
      <c r="N36" s="28">
        <f t="shared" si="17"/>
        <v>9443379</v>
      </c>
      <c r="O36" s="24"/>
      <c r="P36" s="29">
        <v>38982</v>
      </c>
      <c r="Q36" s="28">
        <f t="shared" si="11"/>
        <v>1320299</v>
      </c>
      <c r="R36" s="28">
        <f t="shared" si="18"/>
        <v>9799113</v>
      </c>
      <c r="S36" s="9"/>
      <c r="T36" s="28">
        <v>1211</v>
      </c>
      <c r="U36" s="28">
        <f t="shared" si="2"/>
        <v>25227</v>
      </c>
      <c r="V36" s="28">
        <f t="shared" si="19"/>
        <v>184375</v>
      </c>
      <c r="W36" s="9"/>
      <c r="X36" s="28">
        <f t="shared" si="14"/>
        <v>40193</v>
      </c>
      <c r="Y36" s="28">
        <f t="shared" si="20"/>
        <v>1345526</v>
      </c>
      <c r="Z36" s="28">
        <f t="shared" si="21"/>
        <v>9983488</v>
      </c>
      <c r="AA36" s="9"/>
      <c r="AB36" s="28">
        <f t="shared" si="22"/>
        <v>-55101</v>
      </c>
      <c r="AC36" s="28">
        <f t="shared" si="23"/>
        <v>-3.9340238336116613</v>
      </c>
      <c r="AD36" s="28">
        <f t="shared" si="24"/>
        <v>540109</v>
      </c>
      <c r="AE36" s="28">
        <f t="shared" si="25"/>
        <v>5.71944639731181</v>
      </c>
      <c r="AF36" s="21"/>
      <c r="AG36" s="21"/>
    </row>
    <row r="37" spans="2:33" s="19" customFormat="1" ht="27.75" customHeight="1">
      <c r="B37" s="23">
        <v>41908</v>
      </c>
      <c r="C37" s="24"/>
      <c r="D37" s="28">
        <v>49331</v>
      </c>
      <c r="E37" s="30">
        <f t="shared" si="7"/>
        <v>1435152</v>
      </c>
      <c r="F37" s="28">
        <f t="shared" si="8"/>
        <v>9380223</v>
      </c>
      <c r="G37" s="24"/>
      <c r="H37" s="28">
        <v>372</v>
      </c>
      <c r="I37" s="28">
        <f t="shared" si="9"/>
        <v>15178</v>
      </c>
      <c r="J37" s="28">
        <f t="shared" si="10"/>
        <v>112859</v>
      </c>
      <c r="K37" s="24"/>
      <c r="L37" s="28">
        <f t="shared" si="0"/>
        <v>49703</v>
      </c>
      <c r="M37" s="28">
        <f t="shared" si="1"/>
        <v>1450330</v>
      </c>
      <c r="N37" s="28">
        <f t="shared" si="17"/>
        <v>9493082</v>
      </c>
      <c r="O37" s="24"/>
      <c r="P37" s="29">
        <v>46566</v>
      </c>
      <c r="Q37" s="28">
        <f t="shared" si="11"/>
        <v>1366865</v>
      </c>
      <c r="R37" s="28">
        <f t="shared" si="18"/>
        <v>9845679</v>
      </c>
      <c r="S37" s="9"/>
      <c r="T37" s="28">
        <v>1057</v>
      </c>
      <c r="U37" s="28">
        <f t="shared" si="2"/>
        <v>26284</v>
      </c>
      <c r="V37" s="28">
        <f t="shared" si="19"/>
        <v>185432</v>
      </c>
      <c r="W37" s="9"/>
      <c r="X37" s="28">
        <f t="shared" si="14"/>
        <v>47623</v>
      </c>
      <c r="Y37" s="28">
        <f t="shared" si="20"/>
        <v>1393149</v>
      </c>
      <c r="Z37" s="28">
        <f t="shared" si="21"/>
        <v>10031111</v>
      </c>
      <c r="AA37" s="9"/>
      <c r="AB37" s="28">
        <f t="shared" si="22"/>
        <v>-57181</v>
      </c>
      <c r="AC37" s="28">
        <f t="shared" si="23"/>
        <v>-3.942619955458413</v>
      </c>
      <c r="AD37" s="28">
        <f t="shared" si="24"/>
        <v>538029</v>
      </c>
      <c r="AE37" s="28">
        <f t="shared" si="25"/>
        <v>5.667590356851441</v>
      </c>
      <c r="AF37" s="21"/>
      <c r="AG37" s="21"/>
    </row>
    <row r="38" spans="2:33" s="19" customFormat="1" ht="27.75" customHeight="1">
      <c r="B38" s="23">
        <v>41909</v>
      </c>
      <c r="C38" s="24"/>
      <c r="D38" s="28">
        <v>50916</v>
      </c>
      <c r="E38" s="30">
        <f t="shared" si="7"/>
        <v>1486068</v>
      </c>
      <c r="F38" s="30">
        <f t="shared" si="8"/>
        <v>9431139</v>
      </c>
      <c r="G38" s="24"/>
      <c r="H38" s="28">
        <v>331</v>
      </c>
      <c r="I38" s="28">
        <f t="shared" si="9"/>
        <v>15509</v>
      </c>
      <c r="J38" s="28">
        <f t="shared" si="10"/>
        <v>113190</v>
      </c>
      <c r="K38" s="24"/>
      <c r="L38" s="28">
        <f t="shared" si="0"/>
        <v>51247</v>
      </c>
      <c r="M38" s="28">
        <f t="shared" si="1"/>
        <v>1501577</v>
      </c>
      <c r="N38" s="28">
        <f t="shared" si="17"/>
        <v>9544329</v>
      </c>
      <c r="O38" s="24"/>
      <c r="P38" s="29">
        <v>62737</v>
      </c>
      <c r="Q38" s="28">
        <f t="shared" si="11"/>
        <v>1429602</v>
      </c>
      <c r="R38" s="28">
        <f t="shared" si="18"/>
        <v>9908416</v>
      </c>
      <c r="S38" s="9"/>
      <c r="T38" s="28">
        <v>1780</v>
      </c>
      <c r="U38" s="28">
        <f t="shared" si="2"/>
        <v>28064</v>
      </c>
      <c r="V38" s="28">
        <f t="shared" si="19"/>
        <v>187212</v>
      </c>
      <c r="W38" s="9"/>
      <c r="X38" s="28">
        <f t="shared" si="14"/>
        <v>64517</v>
      </c>
      <c r="Y38" s="28">
        <f t="shared" si="20"/>
        <v>1457666</v>
      </c>
      <c r="Z38" s="28">
        <f t="shared" si="21"/>
        <v>10095628</v>
      </c>
      <c r="AA38" s="9"/>
      <c r="AB38" s="28">
        <f t="shared" si="22"/>
        <v>-43911</v>
      </c>
      <c r="AC38" s="28">
        <f t="shared" si="23"/>
        <v>-2.9243255590622392</v>
      </c>
      <c r="AD38" s="28">
        <f t="shared" si="24"/>
        <v>551299</v>
      </c>
      <c r="AE38" s="28">
        <f t="shared" si="25"/>
        <v>5.7761944291735965</v>
      </c>
      <c r="AF38" s="21"/>
      <c r="AG38" s="21"/>
    </row>
    <row r="39" spans="2:33" s="19" customFormat="1" ht="27.75" customHeight="1">
      <c r="B39" s="23">
        <v>41910</v>
      </c>
      <c r="C39" s="24"/>
      <c r="D39" s="28">
        <v>67768</v>
      </c>
      <c r="E39" s="30">
        <f t="shared" si="7"/>
        <v>1553836</v>
      </c>
      <c r="F39" s="30">
        <f t="shared" si="8"/>
        <v>9498907</v>
      </c>
      <c r="G39" s="24"/>
      <c r="H39" s="28">
        <v>1005</v>
      </c>
      <c r="I39" s="30">
        <f t="shared" si="9"/>
        <v>16514</v>
      </c>
      <c r="J39" s="30">
        <f t="shared" si="10"/>
        <v>114195</v>
      </c>
      <c r="K39" s="24"/>
      <c r="L39" s="28">
        <f t="shared" si="0"/>
        <v>68773</v>
      </c>
      <c r="M39" s="28">
        <f t="shared" si="1"/>
        <v>1570350</v>
      </c>
      <c r="N39" s="28">
        <f t="shared" si="17"/>
        <v>9613102</v>
      </c>
      <c r="O39" s="24"/>
      <c r="P39" s="29">
        <v>55677</v>
      </c>
      <c r="Q39" s="30">
        <f t="shared" si="11"/>
        <v>1485279</v>
      </c>
      <c r="R39" s="28">
        <f t="shared" si="18"/>
        <v>9964093</v>
      </c>
      <c r="S39" s="9"/>
      <c r="T39" s="28">
        <v>668</v>
      </c>
      <c r="U39" s="30">
        <f t="shared" si="2"/>
        <v>28732</v>
      </c>
      <c r="V39" s="28">
        <f t="shared" si="19"/>
        <v>187880</v>
      </c>
      <c r="W39" s="9"/>
      <c r="X39" s="28">
        <f t="shared" si="14"/>
        <v>56345</v>
      </c>
      <c r="Y39" s="28">
        <f t="shared" si="20"/>
        <v>1514011</v>
      </c>
      <c r="Z39" s="28">
        <f t="shared" si="21"/>
        <v>10151973</v>
      </c>
      <c r="AA39" s="9"/>
      <c r="AB39" s="28">
        <f t="shared" si="22"/>
        <v>-56339</v>
      </c>
      <c r="AC39" s="28">
        <f t="shared" si="23"/>
        <v>-3.5876715381921227</v>
      </c>
      <c r="AD39" s="28">
        <f t="shared" si="24"/>
        <v>538871</v>
      </c>
      <c r="AE39" s="28">
        <f t="shared" si="25"/>
        <v>5.605589122012853</v>
      </c>
      <c r="AF39" s="21"/>
      <c r="AG39" s="21"/>
    </row>
    <row r="40" spans="2:33" s="19" customFormat="1" ht="27.75" customHeight="1">
      <c r="B40" s="23">
        <v>41911</v>
      </c>
      <c r="C40" s="24"/>
      <c r="D40" s="28">
        <v>65078</v>
      </c>
      <c r="E40" s="30">
        <f t="shared" si="7"/>
        <v>1618914</v>
      </c>
      <c r="F40" s="30">
        <f t="shared" si="8"/>
        <v>9563985</v>
      </c>
      <c r="G40" s="24"/>
      <c r="H40" s="28">
        <v>472</v>
      </c>
      <c r="I40" s="30">
        <f t="shared" si="9"/>
        <v>16986</v>
      </c>
      <c r="J40" s="30">
        <f t="shared" si="10"/>
        <v>114667</v>
      </c>
      <c r="K40" s="24"/>
      <c r="L40" s="28">
        <f t="shared" si="0"/>
        <v>65550</v>
      </c>
      <c r="M40" s="28">
        <f t="shared" si="1"/>
        <v>1635900</v>
      </c>
      <c r="N40" s="28">
        <f t="shared" si="17"/>
        <v>9678652</v>
      </c>
      <c r="O40" s="24"/>
      <c r="P40" s="29">
        <v>37061</v>
      </c>
      <c r="Q40" s="30">
        <f t="shared" si="11"/>
        <v>1522340</v>
      </c>
      <c r="R40" s="30">
        <f t="shared" si="18"/>
        <v>10001154</v>
      </c>
      <c r="S40" s="9"/>
      <c r="T40" s="28">
        <v>396</v>
      </c>
      <c r="U40" s="30">
        <f t="shared" si="2"/>
        <v>29128</v>
      </c>
      <c r="V40" s="30">
        <f t="shared" si="19"/>
        <v>188276</v>
      </c>
      <c r="W40" s="9"/>
      <c r="X40" s="28">
        <f t="shared" si="14"/>
        <v>37457</v>
      </c>
      <c r="Y40" s="28">
        <f t="shared" si="20"/>
        <v>1551468</v>
      </c>
      <c r="Z40" s="28">
        <f t="shared" si="21"/>
        <v>10189430</v>
      </c>
      <c r="AA40" s="9"/>
      <c r="AB40" s="28">
        <f t="shared" si="22"/>
        <v>-84432</v>
      </c>
      <c r="AC40" s="28">
        <f t="shared" si="23"/>
        <v>-5.161195672107096</v>
      </c>
      <c r="AD40" s="28">
        <f t="shared" si="24"/>
        <v>510778</v>
      </c>
      <c r="AE40" s="28">
        <f t="shared" si="25"/>
        <v>5.277367137489807</v>
      </c>
      <c r="AF40" s="21"/>
      <c r="AG40" s="21"/>
    </row>
    <row r="41" spans="2:33" s="19" customFormat="1" ht="27.75" customHeight="1">
      <c r="B41" s="23">
        <v>41912</v>
      </c>
      <c r="C41" s="24"/>
      <c r="D41" s="28">
        <v>43581</v>
      </c>
      <c r="E41" s="30">
        <f t="shared" si="7"/>
        <v>1662495</v>
      </c>
      <c r="F41" s="30">
        <f t="shared" si="8"/>
        <v>9607566</v>
      </c>
      <c r="G41" s="24"/>
      <c r="H41" s="28">
        <v>161</v>
      </c>
      <c r="I41" s="30">
        <f t="shared" si="9"/>
        <v>17147</v>
      </c>
      <c r="J41" s="30">
        <f t="shared" si="10"/>
        <v>114828</v>
      </c>
      <c r="K41" s="24"/>
      <c r="L41" s="28">
        <f t="shared" si="0"/>
        <v>43742</v>
      </c>
      <c r="M41" s="28">
        <f t="shared" si="1"/>
        <v>1679642</v>
      </c>
      <c r="N41" s="28">
        <f t="shared" si="17"/>
        <v>9722394</v>
      </c>
      <c r="O41" s="24"/>
      <c r="P41" s="29">
        <v>45726</v>
      </c>
      <c r="Q41" s="30">
        <f t="shared" si="11"/>
        <v>1568066</v>
      </c>
      <c r="R41" s="30">
        <f t="shared" si="18"/>
        <v>10046880</v>
      </c>
      <c r="S41" s="9"/>
      <c r="T41" s="28">
        <v>457</v>
      </c>
      <c r="U41" s="30">
        <f t="shared" si="2"/>
        <v>29585</v>
      </c>
      <c r="V41" s="30">
        <f t="shared" si="19"/>
        <v>188733</v>
      </c>
      <c r="W41" s="9"/>
      <c r="X41" s="28">
        <f t="shared" si="14"/>
        <v>46183</v>
      </c>
      <c r="Y41" s="28">
        <f t="shared" si="20"/>
        <v>1597651</v>
      </c>
      <c r="Z41" s="28">
        <f t="shared" si="21"/>
        <v>10235613</v>
      </c>
      <c r="AA41" s="9"/>
      <c r="AB41" s="28">
        <f t="shared" si="22"/>
        <v>-81991</v>
      </c>
      <c r="AC41" s="28">
        <f t="shared" si="23"/>
        <v>-4.881456881883163</v>
      </c>
      <c r="AD41" s="28">
        <f t="shared" si="24"/>
        <v>513219</v>
      </c>
      <c r="AE41" s="28">
        <f t="shared" si="25"/>
        <v>5.278730732369003</v>
      </c>
      <c r="AF41" s="21"/>
      <c r="AG41" s="21"/>
    </row>
    <row r="42" spans="2:33" s="19" customFormat="1" ht="39.75" customHeight="1">
      <c r="B42" s="58" t="s">
        <v>1</v>
      </c>
      <c r="C42" s="20"/>
      <c r="D42" s="38" t="s">
        <v>22</v>
      </c>
      <c r="E42" s="38"/>
      <c r="F42" s="37">
        <f>F41</f>
        <v>9607566</v>
      </c>
      <c r="G42" s="20"/>
      <c r="H42" s="38" t="s">
        <v>22</v>
      </c>
      <c r="I42" s="38"/>
      <c r="J42" s="56">
        <f>J41</f>
        <v>114828</v>
      </c>
      <c r="K42" s="20"/>
      <c r="L42" s="38" t="s">
        <v>22</v>
      </c>
      <c r="M42" s="38"/>
      <c r="N42" s="37">
        <f>N41</f>
        <v>9722394</v>
      </c>
      <c r="O42" s="20"/>
      <c r="P42" s="38" t="s">
        <v>23</v>
      </c>
      <c r="Q42" s="38"/>
      <c r="R42" s="37">
        <f>SUM(P12:P41)+P8</f>
        <v>10046880</v>
      </c>
      <c r="S42" s="21"/>
      <c r="T42" s="38" t="s">
        <v>23</v>
      </c>
      <c r="U42" s="38"/>
      <c r="V42" s="37">
        <f>SUM(T12:T41)+T8</f>
        <v>188733</v>
      </c>
      <c r="W42" s="21"/>
      <c r="X42" s="38" t="s">
        <v>23</v>
      </c>
      <c r="Y42" s="38"/>
      <c r="Z42" s="37">
        <f>SUM(X12:X41)+X8</f>
        <v>10235613</v>
      </c>
      <c r="AA42" s="21"/>
      <c r="AB42" s="57" t="s">
        <v>3</v>
      </c>
      <c r="AC42" s="57"/>
      <c r="AD42" s="57"/>
      <c r="AE42" s="57"/>
      <c r="AF42" s="21"/>
      <c r="AG42" s="21"/>
    </row>
    <row r="43" spans="2:33" s="19" customFormat="1" ht="49.5" customHeight="1">
      <c r="B43" s="59"/>
      <c r="C43" s="21"/>
      <c r="D43" s="37">
        <f>SUM(D12:D41)</f>
        <v>1662495</v>
      </c>
      <c r="E43" s="37"/>
      <c r="F43" s="37"/>
      <c r="G43" s="21"/>
      <c r="H43" s="37">
        <f>SUM(H12:H41)</f>
        <v>17147</v>
      </c>
      <c r="I43" s="37"/>
      <c r="J43" s="56"/>
      <c r="K43" s="21"/>
      <c r="L43" s="37">
        <f>SUM(L12:L41)</f>
        <v>1679642</v>
      </c>
      <c r="M43" s="37"/>
      <c r="N43" s="37"/>
      <c r="O43" s="21"/>
      <c r="P43" s="37">
        <f>SUM(P12:P41)</f>
        <v>1568066</v>
      </c>
      <c r="Q43" s="37"/>
      <c r="R43" s="37"/>
      <c r="S43" s="21"/>
      <c r="T43" s="37">
        <f>SUM(T12:T41)</f>
        <v>29585</v>
      </c>
      <c r="U43" s="37"/>
      <c r="V43" s="37"/>
      <c r="W43" s="21"/>
      <c r="X43" s="37">
        <f>SUM(X12:X41)</f>
        <v>1597651</v>
      </c>
      <c r="Y43" s="37"/>
      <c r="Z43" s="37"/>
      <c r="AA43" s="21"/>
      <c r="AB43" s="57"/>
      <c r="AC43" s="57"/>
      <c r="AD43" s="57"/>
      <c r="AE43" s="57"/>
      <c r="AF43" s="21"/>
      <c r="AG43" s="21"/>
    </row>
    <row r="44" ht="15" customHeight="1">
      <c r="D44" s="22"/>
    </row>
    <row r="50" ht="15" customHeight="1">
      <c r="L50" s="25"/>
    </row>
  </sheetData>
  <sheetProtection/>
  <mergeCells count="64">
    <mergeCell ref="D5:N5"/>
    <mergeCell ref="P5:Z5"/>
    <mergeCell ref="B2:AE2"/>
    <mergeCell ref="B3:AE3"/>
    <mergeCell ref="P10:P11"/>
    <mergeCell ref="B10:B11"/>
    <mergeCell ref="Q10:Q11"/>
    <mergeCell ref="D6:F6"/>
    <mergeCell ref="P6:R6"/>
    <mergeCell ref="P7:R7"/>
    <mergeCell ref="D10:D11"/>
    <mergeCell ref="E10:E11"/>
    <mergeCell ref="T7:V7"/>
    <mergeCell ref="L6:N6"/>
    <mergeCell ref="L7:N7"/>
    <mergeCell ref="D7:F7"/>
    <mergeCell ref="D8:F8"/>
    <mergeCell ref="R10:R11"/>
    <mergeCell ref="H8:J8"/>
    <mergeCell ref="N10:N11"/>
    <mergeCell ref="X7:Z7"/>
    <mergeCell ref="X8:Z8"/>
    <mergeCell ref="X10:X11"/>
    <mergeCell ref="Z10:Z11"/>
    <mergeCell ref="Y10:Y11"/>
    <mergeCell ref="L8:N8"/>
    <mergeCell ref="V10:V11"/>
    <mergeCell ref="B42:B43"/>
    <mergeCell ref="T8:V8"/>
    <mergeCell ref="H10:H11"/>
    <mergeCell ref="I10:I11"/>
    <mergeCell ref="J10:J11"/>
    <mergeCell ref="L10:L11"/>
    <mergeCell ref="M10:M11"/>
    <mergeCell ref="F10:F11"/>
    <mergeCell ref="D42:E42"/>
    <mergeCell ref="F42:F43"/>
    <mergeCell ref="AB42:AE43"/>
    <mergeCell ref="R42:R43"/>
    <mergeCell ref="P43:Q43"/>
    <mergeCell ref="T43:U43"/>
    <mergeCell ref="X42:Y42"/>
    <mergeCell ref="D43:E43"/>
    <mergeCell ref="P42:Q42"/>
    <mergeCell ref="AB10:AC10"/>
    <mergeCell ref="AD10:AE10"/>
    <mergeCell ref="AB5:AE8"/>
    <mergeCell ref="T10:T11"/>
    <mergeCell ref="U10:U11"/>
    <mergeCell ref="H42:I42"/>
    <mergeCell ref="J42:J43"/>
    <mergeCell ref="H43:I43"/>
    <mergeCell ref="L42:M42"/>
    <mergeCell ref="V42:V43"/>
    <mergeCell ref="H6:J6"/>
    <mergeCell ref="H7:J7"/>
    <mergeCell ref="T6:V6"/>
    <mergeCell ref="Z42:Z43"/>
    <mergeCell ref="X43:Y43"/>
    <mergeCell ref="N42:N43"/>
    <mergeCell ref="L43:M43"/>
    <mergeCell ref="T42:U42"/>
    <mergeCell ref="P8:R8"/>
    <mergeCell ref="X6:Z6"/>
  </mergeCells>
  <conditionalFormatting sqref="AB12:AE41">
    <cfRule type="cellIs" priority="4" dxfId="7" operator="lessThan" stopIfTrue="1">
      <formula>0</formula>
    </cfRule>
    <cfRule type="cellIs" priority="5" dxfId="7" operator="lessThan" stopIfTrue="1">
      <formula>0</formula>
    </cfRule>
    <cfRule type="cellIs" priority="7" dxfId="8" operator="lessThan" stopIfTrue="1">
      <formula>0</formula>
    </cfRule>
  </conditionalFormatting>
  <conditionalFormatting sqref="P12:P17">
    <cfRule type="expression" priority="6" dxfId="9" stopIfTrue="1">
      <formula>$C$10&gt;0</formula>
    </cfRule>
  </conditionalFormatting>
  <conditionalFormatting sqref="T12:V41">
    <cfRule type="cellIs" priority="2" dxfId="10" operator="equal" stopIfTrue="1">
      <formula>0</formula>
    </cfRule>
    <cfRule type="cellIs" priority="3" dxfId="10" operator="lessThan" stopIfTrue="1">
      <formula>0</formula>
    </cfRule>
  </conditionalFormatting>
  <conditionalFormatting sqref="H12:J41">
    <cfRule type="cellIs" priority="1" dxfId="10" operator="equal" stopIfTrue="1">
      <formula>0</formula>
    </cfRule>
  </conditionalFormatting>
  <printOptions horizontalCentered="1"/>
  <pageMargins left="0.03937007874015748" right="0.03937007874015748" top="0.3937007874015748" bottom="0.07874015748031496" header="0.5118110236220472" footer="0.5118110236220472"/>
  <pageSetup horizontalDpi="600" verticalDpi="600" orientation="landscape" paperSize="9" scale="45" r:id="rId2"/>
  <ignoredErrors>
    <ignoredError sqref="X13" formula="1"/>
    <ignoredError sqref="Q42" formulaRange="1"/>
    <ignoredError sqref="Y13:Z13 S41 W41 AA41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Anıl</cp:lastModifiedBy>
  <cp:lastPrinted>2014-09-30T05:41:20Z</cp:lastPrinted>
  <dcterms:created xsi:type="dcterms:W3CDTF">2003-10-20T07:27:17Z</dcterms:created>
  <dcterms:modified xsi:type="dcterms:W3CDTF">2014-10-02T05:17:56Z</dcterms:modified>
  <cp:category/>
  <cp:version/>
  <cp:contentType/>
  <cp:contentStatus/>
</cp:coreProperties>
</file>