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480" windowHeight="7320" activeTab="0"/>
  </bookViews>
  <sheets>
    <sheet name="2013-2014 Yılı Ağustos Ayı" sheetId="1" r:id="rId1"/>
  </sheets>
  <definedNames>
    <definedName name="_xlnm.Print_Area" localSheetId="0">'2013-2014 Yılı Ağustos Ayı'!$A$1:$AE$44</definedName>
  </definedNames>
  <calcPr fullCalcOnLoad="1"/>
</workbook>
</file>

<file path=xl/sharedStrings.xml><?xml version="1.0" encoding="utf-8"?>
<sst xmlns="http://schemas.openxmlformats.org/spreadsheetml/2006/main" count="50" uniqueCount="24">
  <si>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</si>
  <si>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</si>
  <si>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</si>
  <si>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</si>
  <si>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</si>
  <si>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</si>
  <si>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</si>
  <si>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</si>
  <si>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</si>
  <si>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</si>
  <si>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</si>
  <si>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</si>
  <si>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</si>
  <si>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2 0 1 3   Y I L I</t>
  </si>
  <si>
    <t>(GEÇEN AYLARDAN DEVİR)</t>
  </si>
  <si>
    <t>YILLIK      TOPLAM</t>
  </si>
  <si>
    <t>YILLIK         TOPLAM</t>
  </si>
  <si>
    <t>2 0 1 4   Y I L I</t>
  </si>
  <si>
    <t>2014 / 2013 YILI                    KARŞILAŞTIRMASI</t>
  </si>
  <si>
    <t>YILLIK       TOPLAM</t>
  </si>
  <si>
    <t xml:space="preserve">ANTALYA </t>
  </si>
  <si>
    <t>GAZİPAŞA</t>
  </si>
  <si>
    <t>2013 YILI AĞUSTOS</t>
  </si>
  <si>
    <t>2014 YILI AĞUSTOS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</si>
</sst>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1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1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85" fontId="49" fillId="0" borderId="0" xfId="0" applyNumberFormat="1" applyFont="1" applyFill="1" applyBorder="1" applyAlignment="1">
      <alignment horizontal="center" vertical="center"/>
    </xf>
    <xf numFmtId="185" fontId="54" fillId="0" borderId="0" xfId="0" applyNumberFormat="1" applyFont="1" applyFill="1" applyBorder="1" applyAlignment="1">
      <alignment horizontal="center" vertical="center"/>
    </xf>
    <xf numFmtId="185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85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85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85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85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>
      <alignment horizontal="center" vertical="center"/>
    </xf>
    <xf numFmtId="185" fontId="53" fillId="0" borderId="14" xfId="0" applyNumberFormat="1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85" fontId="57" fillId="0" borderId="14" xfId="0" applyNumberFormat="1" applyFont="1" applyFill="1" applyBorder="1" applyAlignment="1">
      <alignment horizontal="center" vertical="center"/>
    </xf>
    <xf numFmtId="185" fontId="59" fillId="0" borderId="14" xfId="0" applyNumberFormat="1" applyFont="1" applyFill="1" applyBorder="1" applyAlignment="1">
      <alignment horizontal="center" vertical="center"/>
    </xf>
    <xf numFmtId="185" fontId="54" fillId="0" borderId="17" xfId="0" applyNumberFormat="1" applyFont="1" applyFill="1" applyBorder="1" applyAlignment="1">
      <alignment horizontal="center" vertical="center"/>
    </xf>
    <xf numFmtId="185" fontId="54" fillId="0" borderId="10" xfId="0" applyNumberFormat="1" applyFont="1" applyFill="1" applyBorder="1" applyAlignment="1">
      <alignment horizontal="center" vertical="center"/>
    </xf>
    <xf numFmtId="185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85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85" fontId="53" fillId="0" borderId="14" xfId="0" applyNumberFormat="1" applyFont="1" applyFill="1" applyBorder="1" applyAlignment="1">
      <alignment horizontal="center" vertical="center"/>
    </xf>
    <xf numFmtId="185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view="pageBreakPreview" zoomScale="59" zoomScaleNormal="70" zoomScaleSheetLayoutView="59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2.753906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6"/>
      <c r="C1" s="26"/>
      <c r="D1" s="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3"/>
      <c r="R1" s="26"/>
      <c r="S1" s="26"/>
      <c r="T1" s="26"/>
      <c r="U1" s="26"/>
      <c r="V1" s="26"/>
      <c r="W1" s="26"/>
      <c r="X1" s="26"/>
      <c r="Y1" s="26"/>
      <c r="Z1" s="26"/>
      <c r="AA1" s="26"/>
      <c r="AB1" s="3"/>
      <c r="AC1" s="3"/>
      <c r="AD1" s="3"/>
      <c r="AE1" s="26"/>
    </row>
    <row r="2" spans="2:31" ht="60" customHeight="1">
      <c r="B2" s="63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2:31" ht="49.5" customHeight="1">
      <c r="B3" s="64" t="s">
        <v>11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ht="10.5" customHeight="1">
      <c r="B4" s="5"/>
    </row>
    <row r="5" spans="2:31" ht="33" customHeight="1">
      <c r="B5" s="6"/>
      <c r="D5" s="59" t="s">
        <v>13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7"/>
      <c r="P5" s="62" t="s">
        <v>17</v>
      </c>
      <c r="Q5" s="62"/>
      <c r="R5" s="62"/>
      <c r="S5" s="62"/>
      <c r="T5" s="62"/>
      <c r="U5" s="62"/>
      <c r="V5" s="62"/>
      <c r="W5" s="62"/>
      <c r="X5" s="62"/>
      <c r="Y5" s="62"/>
      <c r="Z5" s="62"/>
      <c r="AB5" s="44" t="s">
        <v>18</v>
      </c>
      <c r="AC5" s="45"/>
      <c r="AD5" s="45"/>
      <c r="AE5" s="46"/>
    </row>
    <row r="6" spans="2:31" ht="30" customHeight="1">
      <c r="B6" s="8"/>
      <c r="C6" s="27"/>
      <c r="D6" s="30" t="s">
        <v>20</v>
      </c>
      <c r="E6" s="31"/>
      <c r="F6" s="32"/>
      <c r="G6" s="1"/>
      <c r="H6" s="30" t="s">
        <v>21</v>
      </c>
      <c r="I6" s="31"/>
      <c r="J6" s="32"/>
      <c r="K6" s="1"/>
      <c r="L6" s="30" t="s">
        <v>12</v>
      </c>
      <c r="M6" s="31"/>
      <c r="N6" s="32"/>
      <c r="O6" s="1"/>
      <c r="P6" s="30" t="s">
        <v>20</v>
      </c>
      <c r="Q6" s="31"/>
      <c r="R6" s="32"/>
      <c r="S6" s="1"/>
      <c r="T6" s="30" t="s">
        <v>21</v>
      </c>
      <c r="U6" s="31"/>
      <c r="V6" s="32"/>
      <c r="W6" s="1"/>
      <c r="X6" s="30" t="s">
        <v>12</v>
      </c>
      <c r="Y6" s="31"/>
      <c r="Z6" s="32"/>
      <c r="AB6" s="47"/>
      <c r="AC6" s="48"/>
      <c r="AD6" s="48"/>
      <c r="AE6" s="49"/>
    </row>
    <row r="7" spans="2:31" ht="24.75" customHeight="1">
      <c r="B7" s="8"/>
      <c r="C7" s="9"/>
      <c r="D7" s="33" t="s">
        <v>14</v>
      </c>
      <c r="E7" s="34"/>
      <c r="F7" s="35"/>
      <c r="G7" s="27"/>
      <c r="H7" s="33" t="s">
        <v>14</v>
      </c>
      <c r="I7" s="34"/>
      <c r="J7" s="35"/>
      <c r="K7" s="27"/>
      <c r="L7" s="33" t="s">
        <v>14</v>
      </c>
      <c r="M7" s="34"/>
      <c r="N7" s="35"/>
      <c r="O7" s="27"/>
      <c r="P7" s="33" t="s">
        <v>14</v>
      </c>
      <c r="Q7" s="34"/>
      <c r="R7" s="35"/>
      <c r="S7" s="27"/>
      <c r="T7" s="33" t="s">
        <v>14</v>
      </c>
      <c r="U7" s="34"/>
      <c r="V7" s="35"/>
      <c r="W7" s="27"/>
      <c r="X7" s="33" t="s">
        <v>14</v>
      </c>
      <c r="Y7" s="34"/>
      <c r="Z7" s="35"/>
      <c r="AB7" s="47"/>
      <c r="AC7" s="48"/>
      <c r="AD7" s="48"/>
      <c r="AE7" s="49"/>
    </row>
    <row r="8" spans="2:31" ht="24.75" customHeight="1">
      <c r="B8" s="10"/>
      <c r="C8" s="11"/>
      <c r="D8" s="38">
        <v>6104743</v>
      </c>
      <c r="E8" s="39"/>
      <c r="F8" s="40"/>
      <c r="G8" s="12"/>
      <c r="H8" s="38">
        <v>73347</v>
      </c>
      <c r="I8" s="39"/>
      <c r="J8" s="40"/>
      <c r="K8" s="12"/>
      <c r="L8" s="38">
        <f>H8+D8</f>
        <v>6178090</v>
      </c>
      <c r="M8" s="39"/>
      <c r="N8" s="40"/>
      <c r="O8" s="12"/>
      <c r="P8" s="38">
        <v>6525948</v>
      </c>
      <c r="Q8" s="39"/>
      <c r="R8" s="40"/>
      <c r="S8" s="12"/>
      <c r="T8" s="38">
        <v>118957</v>
      </c>
      <c r="U8" s="39"/>
      <c r="V8" s="40"/>
      <c r="W8" s="12"/>
      <c r="X8" s="38">
        <f>T8+P8</f>
        <v>6644905</v>
      </c>
      <c r="Y8" s="39"/>
      <c r="Z8" s="40"/>
      <c r="AA8" s="13"/>
      <c r="AB8" s="50"/>
      <c r="AC8" s="51"/>
      <c r="AD8" s="51"/>
      <c r="AE8" s="52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5" t="s">
        <v>8</v>
      </c>
      <c r="C10" s="15"/>
      <c r="D10" s="53" t="s">
        <v>10</v>
      </c>
      <c r="E10" s="54" t="s">
        <v>6</v>
      </c>
      <c r="F10" s="54" t="s">
        <v>15</v>
      </c>
      <c r="G10" s="15"/>
      <c r="H10" s="53" t="s">
        <v>10</v>
      </c>
      <c r="I10" s="54" t="s">
        <v>6</v>
      </c>
      <c r="J10" s="54" t="s">
        <v>7</v>
      </c>
      <c r="K10" s="15"/>
      <c r="L10" s="53" t="s">
        <v>10</v>
      </c>
      <c r="M10" s="54" t="s">
        <v>6</v>
      </c>
      <c r="N10" s="54" t="s">
        <v>16</v>
      </c>
      <c r="O10" s="15"/>
      <c r="P10" s="53" t="s">
        <v>10</v>
      </c>
      <c r="Q10" s="54" t="s">
        <v>6</v>
      </c>
      <c r="R10" s="54" t="s">
        <v>7</v>
      </c>
      <c r="S10" s="16"/>
      <c r="T10" s="53" t="s">
        <v>10</v>
      </c>
      <c r="U10" s="54" t="s">
        <v>6</v>
      </c>
      <c r="V10" s="54" t="s">
        <v>7</v>
      </c>
      <c r="W10" s="16"/>
      <c r="X10" s="53" t="s">
        <v>10</v>
      </c>
      <c r="Y10" s="54" t="s">
        <v>6</v>
      </c>
      <c r="Z10" s="54" t="s">
        <v>19</v>
      </c>
      <c r="AA10" s="16"/>
      <c r="AB10" s="41" t="s">
        <v>4</v>
      </c>
      <c r="AC10" s="42"/>
      <c r="AD10" s="41" t="s">
        <v>5</v>
      </c>
      <c r="AE10" s="43"/>
      <c r="AF10" s="16"/>
      <c r="AG10" s="16"/>
    </row>
    <row r="11" spans="2:33" s="14" customFormat="1" ht="30" customHeight="1">
      <c r="B11" s="66"/>
      <c r="C11" s="15"/>
      <c r="D11" s="53"/>
      <c r="E11" s="54"/>
      <c r="F11" s="54"/>
      <c r="G11" s="15"/>
      <c r="H11" s="53"/>
      <c r="I11" s="54"/>
      <c r="J11" s="54"/>
      <c r="K11" s="15"/>
      <c r="L11" s="53"/>
      <c r="M11" s="54"/>
      <c r="N11" s="54"/>
      <c r="O11" s="15"/>
      <c r="P11" s="53"/>
      <c r="Q11" s="54"/>
      <c r="R11" s="54"/>
      <c r="S11" s="16"/>
      <c r="T11" s="53"/>
      <c r="U11" s="54"/>
      <c r="V11" s="54"/>
      <c r="W11" s="16"/>
      <c r="X11" s="53"/>
      <c r="Y11" s="54"/>
      <c r="Z11" s="54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7.75" customHeight="1">
      <c r="A12" s="19">
        <v>16</v>
      </c>
      <c r="B12" s="23">
        <v>41852</v>
      </c>
      <c r="C12" s="24"/>
      <c r="D12" s="28">
        <v>54501</v>
      </c>
      <c r="E12" s="28">
        <f>D12</f>
        <v>54501</v>
      </c>
      <c r="F12" s="28">
        <f>E12+D8</f>
        <v>6159244</v>
      </c>
      <c r="G12" s="24"/>
      <c r="H12" s="28">
        <v>936</v>
      </c>
      <c r="I12" s="28">
        <f>H12</f>
        <v>936</v>
      </c>
      <c r="J12" s="28">
        <f>I12+H8</f>
        <v>74283</v>
      </c>
      <c r="K12" s="24"/>
      <c r="L12" s="28">
        <f>H12+D12</f>
        <v>55437</v>
      </c>
      <c r="M12" s="28">
        <f>I12+E12</f>
        <v>55437</v>
      </c>
      <c r="N12" s="28">
        <f>J12+F12</f>
        <v>6233527</v>
      </c>
      <c r="O12" s="24"/>
      <c r="P12" s="29">
        <v>65504</v>
      </c>
      <c r="Q12" s="28">
        <f>P12</f>
        <v>65504</v>
      </c>
      <c r="R12" s="28">
        <f>Q12+P8</f>
        <v>6591452</v>
      </c>
      <c r="S12" s="9"/>
      <c r="T12" s="28">
        <v>1841</v>
      </c>
      <c r="U12" s="28">
        <f>T12</f>
        <v>1841</v>
      </c>
      <c r="V12" s="28">
        <f>U12+T8</f>
        <v>120798</v>
      </c>
      <c r="W12" s="9"/>
      <c r="X12" s="28">
        <f>T12+P12</f>
        <v>67345</v>
      </c>
      <c r="Y12" s="28">
        <f>U12+Q12</f>
        <v>67345</v>
      </c>
      <c r="Z12" s="28">
        <f>X8+X12</f>
        <v>6712250</v>
      </c>
      <c r="AA12" s="9"/>
      <c r="AB12" s="28">
        <f>IF(Y12="","",(Y12-M12))</f>
        <v>11908</v>
      </c>
      <c r="AC12" s="28">
        <f>IF(Y12="","",((AB12/M12)*100))</f>
        <v>21.480238829662497</v>
      </c>
      <c r="AD12" s="28">
        <f>IF(Z12="","",(Z12-N12))</f>
        <v>478723</v>
      </c>
      <c r="AE12" s="28">
        <f>AD12/N12*100</f>
        <v>7.6798095203566135</v>
      </c>
      <c r="AF12" s="21"/>
      <c r="AG12" s="21"/>
    </row>
    <row r="13" spans="2:33" s="19" customFormat="1" ht="27.75" customHeight="1">
      <c r="B13" s="23">
        <v>41853</v>
      </c>
      <c r="C13" s="24"/>
      <c r="D13" s="28">
        <v>57592</v>
      </c>
      <c r="E13" s="28">
        <f>E12+D13</f>
        <v>112093</v>
      </c>
      <c r="F13" s="28">
        <f>F12+D13</f>
        <v>6216836</v>
      </c>
      <c r="G13" s="24"/>
      <c r="H13" s="28">
        <v>1131</v>
      </c>
      <c r="I13" s="28">
        <f>I12+H13</f>
        <v>2067</v>
      </c>
      <c r="J13" s="28">
        <f>J12+H13</f>
        <v>75414</v>
      </c>
      <c r="K13" s="24"/>
      <c r="L13" s="28">
        <f aca="true" t="shared" si="0" ref="L13:L42">H13+D13</f>
        <v>58723</v>
      </c>
      <c r="M13" s="28">
        <f aca="true" t="shared" si="1" ref="M13:M42">I13+E13</f>
        <v>114160</v>
      </c>
      <c r="N13" s="28">
        <f>J13+F13</f>
        <v>6292250</v>
      </c>
      <c r="O13" s="24"/>
      <c r="P13" s="29">
        <v>82861</v>
      </c>
      <c r="Q13" s="28">
        <f>IF(P13="","",(Q12+P13))</f>
        <v>148365</v>
      </c>
      <c r="R13" s="28">
        <f>IF(P13="","",(R12+P13))</f>
        <v>6674313</v>
      </c>
      <c r="S13" s="9"/>
      <c r="T13" s="28">
        <v>1671</v>
      </c>
      <c r="U13" s="28">
        <f aca="true" t="shared" si="2" ref="U13:U42">IF(T13="","",(U12+T13))</f>
        <v>3512</v>
      </c>
      <c r="V13" s="28">
        <f>IF(T13="","",(V12+T13))</f>
        <v>122469</v>
      </c>
      <c r="W13" s="9"/>
      <c r="X13" s="28">
        <f>IF(P13=0," ",(T13+P13))</f>
        <v>84532</v>
      </c>
      <c r="Y13" s="28">
        <f>IF(Q13="","",(U13+Q13))</f>
        <v>151877</v>
      </c>
      <c r="Z13" s="28">
        <f>IF(R13="","",(V13+R13))</f>
        <v>6796782</v>
      </c>
      <c r="AA13" s="9"/>
      <c r="AB13" s="28">
        <f aca="true" t="shared" si="3" ref="AB13:AB30">IF(Y13="","",(Y13-M13))</f>
        <v>37717</v>
      </c>
      <c r="AC13" s="28">
        <f aca="true" t="shared" si="4" ref="AC13:AC30">IF(Y13="","",((AB13/M13)*100))</f>
        <v>33.03871758934828</v>
      </c>
      <c r="AD13" s="28">
        <f aca="true" t="shared" si="5" ref="AD13:AD30">IF(Z13="","",(Z13-N13))</f>
        <v>504532</v>
      </c>
      <c r="AE13" s="28">
        <f aca="true" t="shared" si="6" ref="AE13:AE30">IF(AD13="","",((AD13/N13)*100))</f>
        <v>8.018308236322461</v>
      </c>
      <c r="AF13" s="21"/>
      <c r="AG13" s="21"/>
    </row>
    <row r="14" spans="2:33" s="19" customFormat="1" ht="27.75" customHeight="1">
      <c r="B14" s="23">
        <v>41854</v>
      </c>
      <c r="C14" s="24"/>
      <c r="D14" s="28">
        <v>76255</v>
      </c>
      <c r="E14" s="28">
        <f aca="true" t="shared" si="7" ref="E14:E42">E13+D14</f>
        <v>188348</v>
      </c>
      <c r="F14" s="28">
        <f aca="true" t="shared" si="8" ref="F14:F42">F13+D14</f>
        <v>6293091</v>
      </c>
      <c r="G14" s="24"/>
      <c r="H14" s="28">
        <v>1176</v>
      </c>
      <c r="I14" s="28">
        <f aca="true" t="shared" si="9" ref="I14:I42">I13+H14</f>
        <v>3243</v>
      </c>
      <c r="J14" s="28">
        <f aca="true" t="shared" si="10" ref="J14:J42">J13+H14</f>
        <v>76590</v>
      </c>
      <c r="K14" s="24"/>
      <c r="L14" s="28">
        <f t="shared" si="0"/>
        <v>77431</v>
      </c>
      <c r="M14" s="28">
        <f t="shared" si="1"/>
        <v>191591</v>
      </c>
      <c r="N14" s="28">
        <f>J14+F14</f>
        <v>6369681</v>
      </c>
      <c r="O14" s="24"/>
      <c r="P14" s="29">
        <v>75359</v>
      </c>
      <c r="Q14" s="28">
        <f aca="true" t="shared" si="11" ref="Q14:Q42">IF(P14="","",(Q13+P14))</f>
        <v>223724</v>
      </c>
      <c r="R14" s="28">
        <f aca="true" t="shared" si="12" ref="R14:R30">IF(P14="","",(R13+P14))</f>
        <v>6749672</v>
      </c>
      <c r="S14" s="9"/>
      <c r="T14" s="28">
        <v>1155</v>
      </c>
      <c r="U14" s="28">
        <f t="shared" si="2"/>
        <v>4667</v>
      </c>
      <c r="V14" s="28">
        <f aca="true" t="shared" si="13" ref="V14:V30">IF(T14="","",(V13+T14))</f>
        <v>123624</v>
      </c>
      <c r="W14" s="9"/>
      <c r="X14" s="28">
        <f aca="true" t="shared" si="14" ref="X14:X42">IF(P14=0," ",(T14+P14))</f>
        <v>76514</v>
      </c>
      <c r="Y14" s="28">
        <f aca="true" t="shared" si="15" ref="Y14:Y30">IF(Q14="","",(U14+Q14))</f>
        <v>228391</v>
      </c>
      <c r="Z14" s="28">
        <f aca="true" t="shared" si="16" ref="Z14:Z30">IF(R14="","",(V14+R14))</f>
        <v>6873296</v>
      </c>
      <c r="AA14" s="9"/>
      <c r="AB14" s="28">
        <f t="shared" si="3"/>
        <v>36800</v>
      </c>
      <c r="AC14" s="28">
        <f t="shared" si="4"/>
        <v>19.20758281965228</v>
      </c>
      <c r="AD14" s="28">
        <f t="shared" si="5"/>
        <v>503615</v>
      </c>
      <c r="AE14" s="28">
        <f t="shared" si="6"/>
        <v>7.906439898638566</v>
      </c>
      <c r="AF14" s="21"/>
      <c r="AG14" s="21"/>
    </row>
    <row r="15" spans="2:33" s="19" customFormat="1" ht="27.75" customHeight="1">
      <c r="B15" s="23">
        <v>41855</v>
      </c>
      <c r="C15" s="24"/>
      <c r="D15" s="28">
        <v>70283</v>
      </c>
      <c r="E15" s="28">
        <f t="shared" si="7"/>
        <v>258631</v>
      </c>
      <c r="F15" s="28">
        <f t="shared" si="8"/>
        <v>6363374</v>
      </c>
      <c r="G15" s="24"/>
      <c r="H15" s="28">
        <v>398</v>
      </c>
      <c r="I15" s="28">
        <f t="shared" si="9"/>
        <v>3641</v>
      </c>
      <c r="J15" s="28">
        <f t="shared" si="10"/>
        <v>76988</v>
      </c>
      <c r="K15" s="24"/>
      <c r="L15" s="28">
        <f t="shared" si="0"/>
        <v>70681</v>
      </c>
      <c r="M15" s="28">
        <f t="shared" si="1"/>
        <v>262272</v>
      </c>
      <c r="N15" s="28">
        <f>J15+F15</f>
        <v>6440362</v>
      </c>
      <c r="O15" s="24"/>
      <c r="P15" s="29">
        <v>53263</v>
      </c>
      <c r="Q15" s="28">
        <f t="shared" si="11"/>
        <v>276987</v>
      </c>
      <c r="R15" s="28">
        <f t="shared" si="12"/>
        <v>6802935</v>
      </c>
      <c r="S15" s="9"/>
      <c r="T15" s="28">
        <v>1581</v>
      </c>
      <c r="U15" s="28">
        <f t="shared" si="2"/>
        <v>6248</v>
      </c>
      <c r="V15" s="28">
        <f t="shared" si="13"/>
        <v>125205</v>
      </c>
      <c r="W15" s="9"/>
      <c r="X15" s="28">
        <f t="shared" si="14"/>
        <v>54844</v>
      </c>
      <c r="Y15" s="28">
        <f t="shared" si="15"/>
        <v>283235</v>
      </c>
      <c r="Z15" s="28">
        <f t="shared" si="16"/>
        <v>6928140</v>
      </c>
      <c r="AA15" s="9"/>
      <c r="AB15" s="28">
        <f>IF(Y15="","",(Y15-M15))</f>
        <v>20963</v>
      </c>
      <c r="AC15" s="28">
        <f t="shared" si="4"/>
        <v>7.992847120546608</v>
      </c>
      <c r="AD15" s="28">
        <f t="shared" si="5"/>
        <v>487778</v>
      </c>
      <c r="AE15" s="28">
        <f t="shared" si="6"/>
        <v>7.573766816213126</v>
      </c>
      <c r="AF15" s="21"/>
      <c r="AG15" s="21"/>
    </row>
    <row r="16" spans="2:33" s="19" customFormat="1" ht="27.75" customHeight="1">
      <c r="B16" s="23">
        <v>41856</v>
      </c>
      <c r="C16" s="24"/>
      <c r="D16" s="28">
        <v>52146</v>
      </c>
      <c r="E16" s="28">
        <f t="shared" si="7"/>
        <v>310777</v>
      </c>
      <c r="F16" s="28">
        <f t="shared" si="8"/>
        <v>6415520</v>
      </c>
      <c r="G16" s="24"/>
      <c r="H16" s="28">
        <v>465</v>
      </c>
      <c r="I16" s="28">
        <f t="shared" si="9"/>
        <v>4106</v>
      </c>
      <c r="J16" s="28">
        <f t="shared" si="10"/>
        <v>77453</v>
      </c>
      <c r="K16" s="24"/>
      <c r="L16" s="28">
        <f t="shared" si="0"/>
        <v>52611</v>
      </c>
      <c r="M16" s="28">
        <f t="shared" si="1"/>
        <v>314883</v>
      </c>
      <c r="N16" s="28">
        <f>J16+F16</f>
        <v>6492973</v>
      </c>
      <c r="O16" s="24"/>
      <c r="P16" s="29">
        <v>66309</v>
      </c>
      <c r="Q16" s="28">
        <f t="shared" si="11"/>
        <v>343296</v>
      </c>
      <c r="R16" s="28">
        <f t="shared" si="12"/>
        <v>6869244</v>
      </c>
      <c r="S16" s="9"/>
      <c r="T16" s="28">
        <v>1528</v>
      </c>
      <c r="U16" s="28">
        <f t="shared" si="2"/>
        <v>7776</v>
      </c>
      <c r="V16" s="28">
        <f t="shared" si="13"/>
        <v>126733</v>
      </c>
      <c r="W16" s="9"/>
      <c r="X16" s="28">
        <f t="shared" si="14"/>
        <v>67837</v>
      </c>
      <c r="Y16" s="28">
        <f t="shared" si="15"/>
        <v>351072</v>
      </c>
      <c r="Z16" s="28">
        <f t="shared" si="16"/>
        <v>6995977</v>
      </c>
      <c r="AA16" s="9"/>
      <c r="AB16" s="28">
        <f t="shared" si="3"/>
        <v>36189</v>
      </c>
      <c r="AC16" s="28">
        <f t="shared" si="4"/>
        <v>11.49284019778775</v>
      </c>
      <c r="AD16" s="28">
        <f t="shared" si="5"/>
        <v>503004</v>
      </c>
      <c r="AE16" s="28">
        <f t="shared" si="6"/>
        <v>7.746898069651606</v>
      </c>
      <c r="AF16" s="21"/>
      <c r="AG16" s="20"/>
    </row>
    <row r="17" spans="2:33" s="19" customFormat="1" ht="27.75" customHeight="1">
      <c r="B17" s="23">
        <v>41857</v>
      </c>
      <c r="C17" s="24"/>
      <c r="D17" s="28">
        <v>58324</v>
      </c>
      <c r="E17" s="28">
        <f t="shared" si="7"/>
        <v>369101</v>
      </c>
      <c r="F17" s="28">
        <f t="shared" si="8"/>
        <v>6473844</v>
      </c>
      <c r="G17" s="24"/>
      <c r="H17" s="28">
        <v>1933</v>
      </c>
      <c r="I17" s="28">
        <f t="shared" si="9"/>
        <v>6039</v>
      </c>
      <c r="J17" s="28">
        <f t="shared" si="10"/>
        <v>79386</v>
      </c>
      <c r="K17" s="24"/>
      <c r="L17" s="28">
        <f t="shared" si="0"/>
        <v>60257</v>
      </c>
      <c r="M17" s="28">
        <f t="shared" si="1"/>
        <v>375140</v>
      </c>
      <c r="N17" s="28">
        <f aca="true" t="shared" si="17" ref="N17:N42">J17+F17</f>
        <v>6553230</v>
      </c>
      <c r="O17" s="24"/>
      <c r="P17" s="29">
        <v>62665</v>
      </c>
      <c r="Q17" s="28">
        <f t="shared" si="11"/>
        <v>405961</v>
      </c>
      <c r="R17" s="28">
        <f t="shared" si="12"/>
        <v>6931909</v>
      </c>
      <c r="S17" s="9"/>
      <c r="T17" s="28">
        <v>983</v>
      </c>
      <c r="U17" s="28">
        <f t="shared" si="2"/>
        <v>8759</v>
      </c>
      <c r="V17" s="28">
        <f t="shared" si="13"/>
        <v>127716</v>
      </c>
      <c r="W17" s="9"/>
      <c r="X17" s="28">
        <f t="shared" si="14"/>
        <v>63648</v>
      </c>
      <c r="Y17" s="28">
        <f t="shared" si="15"/>
        <v>414720</v>
      </c>
      <c r="Z17" s="28">
        <f t="shared" si="16"/>
        <v>7059625</v>
      </c>
      <c r="AA17" s="9"/>
      <c r="AB17" s="28">
        <f t="shared" si="3"/>
        <v>39580</v>
      </c>
      <c r="AC17" s="28">
        <f t="shared" si="4"/>
        <v>10.550727728314763</v>
      </c>
      <c r="AD17" s="28">
        <f t="shared" si="5"/>
        <v>506395</v>
      </c>
      <c r="AE17" s="28">
        <f t="shared" si="6"/>
        <v>7.727410757748469</v>
      </c>
      <c r="AF17" s="21"/>
      <c r="AG17" s="20"/>
    </row>
    <row r="18" spans="2:33" s="19" customFormat="1" ht="27.75" customHeight="1">
      <c r="B18" s="23">
        <v>41858</v>
      </c>
      <c r="C18" s="24"/>
      <c r="D18" s="28">
        <v>57161</v>
      </c>
      <c r="E18" s="28">
        <f t="shared" si="7"/>
        <v>426262</v>
      </c>
      <c r="F18" s="28">
        <f t="shared" si="8"/>
        <v>6531005</v>
      </c>
      <c r="G18" s="24"/>
      <c r="H18" s="28">
        <v>822</v>
      </c>
      <c r="I18" s="28">
        <f t="shared" si="9"/>
        <v>6861</v>
      </c>
      <c r="J18" s="28">
        <f t="shared" si="10"/>
        <v>80208</v>
      </c>
      <c r="K18" s="24"/>
      <c r="L18" s="28">
        <f t="shared" si="0"/>
        <v>57983</v>
      </c>
      <c r="M18" s="28">
        <f t="shared" si="1"/>
        <v>433123</v>
      </c>
      <c r="N18" s="28">
        <f t="shared" si="17"/>
        <v>6611213</v>
      </c>
      <c r="O18" s="24"/>
      <c r="P18" s="29">
        <v>56942</v>
      </c>
      <c r="Q18" s="28">
        <f t="shared" si="11"/>
        <v>462903</v>
      </c>
      <c r="R18" s="28">
        <f t="shared" si="12"/>
        <v>6988851</v>
      </c>
      <c r="S18" s="9"/>
      <c r="T18" s="28">
        <v>1671</v>
      </c>
      <c r="U18" s="28">
        <f t="shared" si="2"/>
        <v>10430</v>
      </c>
      <c r="V18" s="28">
        <f t="shared" si="13"/>
        <v>129387</v>
      </c>
      <c r="W18" s="9"/>
      <c r="X18" s="28">
        <f t="shared" si="14"/>
        <v>58613</v>
      </c>
      <c r="Y18" s="28">
        <f t="shared" si="15"/>
        <v>473333</v>
      </c>
      <c r="Z18" s="28">
        <f t="shared" si="16"/>
        <v>7118238</v>
      </c>
      <c r="AA18" s="9"/>
      <c r="AB18" s="28">
        <f t="shared" si="3"/>
        <v>40210</v>
      </c>
      <c r="AC18" s="28">
        <f t="shared" si="4"/>
        <v>9.283736952320703</v>
      </c>
      <c r="AD18" s="28">
        <f t="shared" si="5"/>
        <v>507025</v>
      </c>
      <c r="AE18" s="28">
        <f t="shared" si="6"/>
        <v>7.669167518880424</v>
      </c>
      <c r="AF18" s="21"/>
      <c r="AG18" s="21"/>
    </row>
    <row r="19" spans="2:33" s="19" customFormat="1" ht="27.75" customHeight="1">
      <c r="B19" s="23">
        <v>41859</v>
      </c>
      <c r="C19" s="24"/>
      <c r="D19" s="28">
        <v>54764</v>
      </c>
      <c r="E19" s="28">
        <f t="shared" si="7"/>
        <v>481026</v>
      </c>
      <c r="F19" s="28">
        <f t="shared" si="8"/>
        <v>6585769</v>
      </c>
      <c r="G19" s="24"/>
      <c r="H19" s="28">
        <v>1021</v>
      </c>
      <c r="I19" s="28">
        <f t="shared" si="9"/>
        <v>7882</v>
      </c>
      <c r="J19" s="28">
        <f t="shared" si="10"/>
        <v>81229</v>
      </c>
      <c r="K19" s="24"/>
      <c r="L19" s="28">
        <f t="shared" si="0"/>
        <v>55785</v>
      </c>
      <c r="M19" s="28">
        <f t="shared" si="1"/>
        <v>488908</v>
      </c>
      <c r="N19" s="28">
        <f t="shared" si="17"/>
        <v>6666998</v>
      </c>
      <c r="O19" s="24"/>
      <c r="P19" s="29">
        <v>62359</v>
      </c>
      <c r="Q19" s="28">
        <f t="shared" si="11"/>
        <v>525262</v>
      </c>
      <c r="R19" s="28">
        <f t="shared" si="12"/>
        <v>7051210</v>
      </c>
      <c r="S19" s="9"/>
      <c r="T19" s="28">
        <v>1495</v>
      </c>
      <c r="U19" s="28">
        <f t="shared" si="2"/>
        <v>11925</v>
      </c>
      <c r="V19" s="28">
        <f t="shared" si="13"/>
        <v>130882</v>
      </c>
      <c r="W19" s="9"/>
      <c r="X19" s="28">
        <f t="shared" si="14"/>
        <v>63854</v>
      </c>
      <c r="Y19" s="28">
        <f t="shared" si="15"/>
        <v>537187</v>
      </c>
      <c r="Z19" s="28">
        <f t="shared" si="16"/>
        <v>7182092</v>
      </c>
      <c r="AA19" s="9"/>
      <c r="AB19" s="28">
        <f t="shared" si="3"/>
        <v>48279</v>
      </c>
      <c r="AC19" s="28">
        <f t="shared" si="4"/>
        <v>9.87486398258977</v>
      </c>
      <c r="AD19" s="28">
        <f t="shared" si="5"/>
        <v>515094</v>
      </c>
      <c r="AE19" s="28">
        <f t="shared" si="6"/>
        <v>7.72602601650698</v>
      </c>
      <c r="AF19" s="21"/>
      <c r="AG19" s="21"/>
    </row>
    <row r="20" spans="2:33" s="19" customFormat="1" ht="27.75" customHeight="1">
      <c r="B20" s="23">
        <v>41860</v>
      </c>
      <c r="C20" s="24"/>
      <c r="D20" s="28">
        <v>57135</v>
      </c>
      <c r="E20" s="28">
        <f t="shared" si="7"/>
        <v>538161</v>
      </c>
      <c r="F20" s="28">
        <f t="shared" si="8"/>
        <v>6642904</v>
      </c>
      <c r="G20" s="24"/>
      <c r="H20" s="28">
        <v>785</v>
      </c>
      <c r="I20" s="28">
        <f t="shared" si="9"/>
        <v>8667</v>
      </c>
      <c r="J20" s="28">
        <f t="shared" si="10"/>
        <v>82014</v>
      </c>
      <c r="K20" s="24"/>
      <c r="L20" s="28">
        <f t="shared" si="0"/>
        <v>57920</v>
      </c>
      <c r="M20" s="28">
        <f t="shared" si="1"/>
        <v>546828</v>
      </c>
      <c r="N20" s="28">
        <f t="shared" si="17"/>
        <v>6724918</v>
      </c>
      <c r="O20" s="24"/>
      <c r="P20" s="29">
        <v>80413</v>
      </c>
      <c r="Q20" s="28">
        <f t="shared" si="11"/>
        <v>605675</v>
      </c>
      <c r="R20" s="28">
        <f t="shared" si="12"/>
        <v>7131623</v>
      </c>
      <c r="S20" s="9"/>
      <c r="T20" s="28">
        <v>1562</v>
      </c>
      <c r="U20" s="28">
        <f t="shared" si="2"/>
        <v>13487</v>
      </c>
      <c r="V20" s="28">
        <f t="shared" si="13"/>
        <v>132444</v>
      </c>
      <c r="W20" s="9"/>
      <c r="X20" s="28">
        <f t="shared" si="14"/>
        <v>81975</v>
      </c>
      <c r="Y20" s="28">
        <f t="shared" si="15"/>
        <v>619162</v>
      </c>
      <c r="Z20" s="28">
        <f t="shared" si="16"/>
        <v>7264067</v>
      </c>
      <c r="AA20" s="9"/>
      <c r="AB20" s="28">
        <f t="shared" si="3"/>
        <v>72334</v>
      </c>
      <c r="AC20" s="28">
        <f t="shared" si="4"/>
        <v>13.227925417132994</v>
      </c>
      <c r="AD20" s="28">
        <f t="shared" si="5"/>
        <v>539149</v>
      </c>
      <c r="AE20" s="28">
        <f t="shared" si="6"/>
        <v>8.017183257847902</v>
      </c>
      <c r="AF20" s="21"/>
      <c r="AG20" s="21"/>
    </row>
    <row r="21" spans="2:33" s="19" customFormat="1" ht="27.75" customHeight="1">
      <c r="B21" s="23">
        <v>41861</v>
      </c>
      <c r="C21" s="24"/>
      <c r="D21" s="28">
        <v>73758</v>
      </c>
      <c r="E21" s="28">
        <f t="shared" si="7"/>
        <v>611919</v>
      </c>
      <c r="F21" s="28">
        <f t="shared" si="8"/>
        <v>6716662</v>
      </c>
      <c r="G21" s="24"/>
      <c r="H21" s="28">
        <v>1027</v>
      </c>
      <c r="I21" s="28">
        <f t="shared" si="9"/>
        <v>9694</v>
      </c>
      <c r="J21" s="28">
        <f t="shared" si="10"/>
        <v>83041</v>
      </c>
      <c r="K21" s="24"/>
      <c r="L21" s="28">
        <f t="shared" si="0"/>
        <v>74785</v>
      </c>
      <c r="M21" s="28">
        <f t="shared" si="1"/>
        <v>621613</v>
      </c>
      <c r="N21" s="28">
        <f t="shared" si="17"/>
        <v>6799703</v>
      </c>
      <c r="O21" s="24"/>
      <c r="P21" s="29">
        <v>71399</v>
      </c>
      <c r="Q21" s="28">
        <f t="shared" si="11"/>
        <v>677074</v>
      </c>
      <c r="R21" s="28">
        <f t="shared" si="12"/>
        <v>7203022</v>
      </c>
      <c r="S21" s="9"/>
      <c r="T21" s="28">
        <v>1102</v>
      </c>
      <c r="U21" s="28">
        <f t="shared" si="2"/>
        <v>14589</v>
      </c>
      <c r="V21" s="28">
        <f t="shared" si="13"/>
        <v>133546</v>
      </c>
      <c r="W21" s="9"/>
      <c r="X21" s="28">
        <f t="shared" si="14"/>
        <v>72501</v>
      </c>
      <c r="Y21" s="28">
        <f t="shared" si="15"/>
        <v>691663</v>
      </c>
      <c r="Z21" s="28">
        <f t="shared" si="16"/>
        <v>7336568</v>
      </c>
      <c r="AA21" s="9"/>
      <c r="AB21" s="28">
        <f t="shared" si="3"/>
        <v>70050</v>
      </c>
      <c r="AC21" s="28">
        <f t="shared" si="4"/>
        <v>11.269069340570418</v>
      </c>
      <c r="AD21" s="28">
        <f t="shared" si="5"/>
        <v>536865</v>
      </c>
      <c r="AE21" s="28">
        <f t="shared" si="6"/>
        <v>7.895418373420133</v>
      </c>
      <c r="AF21" s="21"/>
      <c r="AG21" s="21"/>
    </row>
    <row r="22" spans="2:33" s="19" customFormat="1" ht="27.75" customHeight="1">
      <c r="B22" s="23">
        <v>41862</v>
      </c>
      <c r="C22" s="24"/>
      <c r="D22" s="28">
        <v>67024</v>
      </c>
      <c r="E22" s="28">
        <f t="shared" si="7"/>
        <v>678943</v>
      </c>
      <c r="F22" s="28">
        <f t="shared" si="8"/>
        <v>6783686</v>
      </c>
      <c r="G22" s="24"/>
      <c r="H22" s="28">
        <v>396</v>
      </c>
      <c r="I22" s="28">
        <f t="shared" si="9"/>
        <v>10090</v>
      </c>
      <c r="J22" s="28">
        <f t="shared" si="10"/>
        <v>83437</v>
      </c>
      <c r="K22" s="24"/>
      <c r="L22" s="28">
        <f t="shared" si="0"/>
        <v>67420</v>
      </c>
      <c r="M22" s="28">
        <f t="shared" si="1"/>
        <v>689033</v>
      </c>
      <c r="N22" s="28">
        <f t="shared" si="17"/>
        <v>6867123</v>
      </c>
      <c r="O22" s="24"/>
      <c r="P22" s="29">
        <v>52162</v>
      </c>
      <c r="Q22" s="28">
        <f t="shared" si="11"/>
        <v>729236</v>
      </c>
      <c r="R22" s="28">
        <f t="shared" si="12"/>
        <v>7255184</v>
      </c>
      <c r="S22" s="9"/>
      <c r="T22" s="28">
        <v>1318</v>
      </c>
      <c r="U22" s="28">
        <f t="shared" si="2"/>
        <v>15907</v>
      </c>
      <c r="V22" s="28">
        <f t="shared" si="13"/>
        <v>134864</v>
      </c>
      <c r="W22" s="9"/>
      <c r="X22" s="28">
        <f t="shared" si="14"/>
        <v>53480</v>
      </c>
      <c r="Y22" s="28">
        <f t="shared" si="15"/>
        <v>745143</v>
      </c>
      <c r="Z22" s="28">
        <f t="shared" si="16"/>
        <v>7390048</v>
      </c>
      <c r="AA22" s="9"/>
      <c r="AB22" s="28">
        <f t="shared" si="3"/>
        <v>56110</v>
      </c>
      <c r="AC22" s="28">
        <f t="shared" si="4"/>
        <v>8.143296474914845</v>
      </c>
      <c r="AD22" s="28">
        <f t="shared" si="5"/>
        <v>522925</v>
      </c>
      <c r="AE22" s="28">
        <f t="shared" si="6"/>
        <v>7.614906562762893</v>
      </c>
      <c r="AF22" s="21"/>
      <c r="AG22" s="21"/>
    </row>
    <row r="23" spans="2:33" s="19" customFormat="1" ht="27.75" customHeight="1">
      <c r="B23" s="23">
        <v>41863</v>
      </c>
      <c r="C23" s="24"/>
      <c r="D23" s="28">
        <v>51269</v>
      </c>
      <c r="E23" s="28">
        <f t="shared" si="7"/>
        <v>730212</v>
      </c>
      <c r="F23" s="28">
        <f t="shared" si="8"/>
        <v>6834955</v>
      </c>
      <c r="G23" s="24"/>
      <c r="H23" s="28">
        <v>368</v>
      </c>
      <c r="I23" s="28">
        <f t="shared" si="9"/>
        <v>10458</v>
      </c>
      <c r="J23" s="28">
        <f t="shared" si="10"/>
        <v>83805</v>
      </c>
      <c r="K23" s="24"/>
      <c r="L23" s="28">
        <f t="shared" si="0"/>
        <v>51637</v>
      </c>
      <c r="M23" s="28">
        <f t="shared" si="1"/>
        <v>740670</v>
      </c>
      <c r="N23" s="28">
        <f t="shared" si="17"/>
        <v>6918760</v>
      </c>
      <c r="O23" s="24"/>
      <c r="P23" s="29">
        <v>63163</v>
      </c>
      <c r="Q23" s="28">
        <f t="shared" si="11"/>
        <v>792399</v>
      </c>
      <c r="R23" s="28">
        <f t="shared" si="12"/>
        <v>7318347</v>
      </c>
      <c r="S23" s="9"/>
      <c r="T23" s="28">
        <v>1199</v>
      </c>
      <c r="U23" s="28">
        <f t="shared" si="2"/>
        <v>17106</v>
      </c>
      <c r="V23" s="28">
        <f t="shared" si="13"/>
        <v>136063</v>
      </c>
      <c r="W23" s="9"/>
      <c r="X23" s="28">
        <f t="shared" si="14"/>
        <v>64362</v>
      </c>
      <c r="Y23" s="28">
        <f t="shared" si="15"/>
        <v>809505</v>
      </c>
      <c r="Z23" s="28">
        <f t="shared" si="16"/>
        <v>7454410</v>
      </c>
      <c r="AA23" s="9"/>
      <c r="AB23" s="28">
        <f t="shared" si="3"/>
        <v>68835</v>
      </c>
      <c r="AC23" s="28">
        <f t="shared" si="4"/>
        <v>9.29361253999757</v>
      </c>
      <c r="AD23" s="28">
        <f t="shared" si="5"/>
        <v>535650</v>
      </c>
      <c r="AE23" s="28">
        <f t="shared" si="6"/>
        <v>7.741994230179975</v>
      </c>
      <c r="AF23" s="21"/>
      <c r="AG23" s="21"/>
    </row>
    <row r="24" spans="2:33" s="19" customFormat="1" ht="27.75" customHeight="1">
      <c r="B24" s="23">
        <v>41864</v>
      </c>
      <c r="C24" s="24"/>
      <c r="D24" s="28">
        <v>57956</v>
      </c>
      <c r="E24" s="28">
        <f t="shared" si="7"/>
        <v>788168</v>
      </c>
      <c r="F24" s="28">
        <f t="shared" si="8"/>
        <v>6892911</v>
      </c>
      <c r="G24" s="24"/>
      <c r="H24" s="28">
        <v>1326</v>
      </c>
      <c r="I24" s="28">
        <f t="shared" si="9"/>
        <v>11784</v>
      </c>
      <c r="J24" s="28">
        <f t="shared" si="10"/>
        <v>85131</v>
      </c>
      <c r="K24" s="24"/>
      <c r="L24" s="28">
        <f t="shared" si="0"/>
        <v>59282</v>
      </c>
      <c r="M24" s="28">
        <f t="shared" si="1"/>
        <v>799952</v>
      </c>
      <c r="N24" s="28">
        <f t="shared" si="17"/>
        <v>6978042</v>
      </c>
      <c r="O24" s="24"/>
      <c r="P24" s="29">
        <v>63010</v>
      </c>
      <c r="Q24" s="28">
        <f t="shared" si="11"/>
        <v>855409</v>
      </c>
      <c r="R24" s="28">
        <f t="shared" si="12"/>
        <v>7381357</v>
      </c>
      <c r="S24" s="9"/>
      <c r="T24" s="28">
        <v>1052</v>
      </c>
      <c r="U24" s="28">
        <f t="shared" si="2"/>
        <v>18158</v>
      </c>
      <c r="V24" s="28">
        <f t="shared" si="13"/>
        <v>137115</v>
      </c>
      <c r="W24" s="9"/>
      <c r="X24" s="28">
        <f t="shared" si="14"/>
        <v>64062</v>
      </c>
      <c r="Y24" s="28">
        <f t="shared" si="15"/>
        <v>873567</v>
      </c>
      <c r="Z24" s="28">
        <f t="shared" si="16"/>
        <v>7518472</v>
      </c>
      <c r="AA24" s="9"/>
      <c r="AB24" s="28">
        <f t="shared" si="3"/>
        <v>73615</v>
      </c>
      <c r="AC24" s="28">
        <f t="shared" si="4"/>
        <v>9.202427145628738</v>
      </c>
      <c r="AD24" s="28">
        <f t="shared" si="5"/>
        <v>540430</v>
      </c>
      <c r="AE24" s="28">
        <f t="shared" si="6"/>
        <v>7.744722660024116</v>
      </c>
      <c r="AF24" s="21"/>
      <c r="AG24" s="21"/>
    </row>
    <row r="25" spans="2:33" s="19" customFormat="1" ht="27.75" customHeight="1">
      <c r="B25" s="23">
        <v>41865</v>
      </c>
      <c r="C25" s="24"/>
      <c r="D25" s="28">
        <v>57338</v>
      </c>
      <c r="E25" s="28">
        <f t="shared" si="7"/>
        <v>845506</v>
      </c>
      <c r="F25" s="28">
        <f t="shared" si="8"/>
        <v>6950249</v>
      </c>
      <c r="G25" s="24"/>
      <c r="H25" s="28">
        <v>762</v>
      </c>
      <c r="I25" s="28">
        <f t="shared" si="9"/>
        <v>12546</v>
      </c>
      <c r="J25" s="28">
        <f t="shared" si="10"/>
        <v>85893</v>
      </c>
      <c r="K25" s="24"/>
      <c r="L25" s="28">
        <f t="shared" si="0"/>
        <v>58100</v>
      </c>
      <c r="M25" s="28">
        <f t="shared" si="1"/>
        <v>858052</v>
      </c>
      <c r="N25" s="28">
        <f t="shared" si="17"/>
        <v>7036142</v>
      </c>
      <c r="O25" s="24"/>
      <c r="P25" s="29">
        <v>56872</v>
      </c>
      <c r="Q25" s="28">
        <f t="shared" si="11"/>
        <v>912281</v>
      </c>
      <c r="R25" s="28">
        <f t="shared" si="12"/>
        <v>7438229</v>
      </c>
      <c r="S25" s="9"/>
      <c r="T25" s="28">
        <v>1569</v>
      </c>
      <c r="U25" s="28">
        <f t="shared" si="2"/>
        <v>19727</v>
      </c>
      <c r="V25" s="28">
        <f t="shared" si="13"/>
        <v>138684</v>
      </c>
      <c r="W25" s="9"/>
      <c r="X25" s="28">
        <f t="shared" si="14"/>
        <v>58441</v>
      </c>
      <c r="Y25" s="28">
        <f t="shared" si="15"/>
        <v>932008</v>
      </c>
      <c r="Z25" s="28">
        <f t="shared" si="16"/>
        <v>7576913</v>
      </c>
      <c r="AA25" s="9"/>
      <c r="AB25" s="28">
        <f t="shared" si="3"/>
        <v>73956</v>
      </c>
      <c r="AC25" s="28">
        <f t="shared" si="4"/>
        <v>8.619058052425727</v>
      </c>
      <c r="AD25" s="28">
        <f t="shared" si="5"/>
        <v>540771</v>
      </c>
      <c r="AE25" s="28">
        <f t="shared" si="6"/>
        <v>7.685618056031274</v>
      </c>
      <c r="AF25" s="21"/>
      <c r="AG25" s="21"/>
    </row>
    <row r="26" spans="2:33" s="19" customFormat="1" ht="27.75" customHeight="1">
      <c r="B26" s="23">
        <v>41866</v>
      </c>
      <c r="C26" s="24"/>
      <c r="D26" s="28">
        <v>53600</v>
      </c>
      <c r="E26" s="28">
        <f t="shared" si="7"/>
        <v>899106</v>
      </c>
      <c r="F26" s="28">
        <f t="shared" si="8"/>
        <v>7003849</v>
      </c>
      <c r="G26" s="24"/>
      <c r="H26" s="28">
        <v>766</v>
      </c>
      <c r="I26" s="28">
        <f t="shared" si="9"/>
        <v>13312</v>
      </c>
      <c r="J26" s="28">
        <f t="shared" si="10"/>
        <v>86659</v>
      </c>
      <c r="K26" s="24"/>
      <c r="L26" s="28">
        <f t="shared" si="0"/>
        <v>54366</v>
      </c>
      <c r="M26" s="28">
        <f t="shared" si="1"/>
        <v>912418</v>
      </c>
      <c r="N26" s="28">
        <f t="shared" si="17"/>
        <v>7090508</v>
      </c>
      <c r="O26" s="24"/>
      <c r="P26" s="29">
        <v>63779</v>
      </c>
      <c r="Q26" s="28">
        <f t="shared" si="11"/>
        <v>976060</v>
      </c>
      <c r="R26" s="28">
        <f t="shared" si="12"/>
        <v>7502008</v>
      </c>
      <c r="S26" s="9"/>
      <c r="T26" s="28">
        <v>1589</v>
      </c>
      <c r="U26" s="28">
        <f t="shared" si="2"/>
        <v>21316</v>
      </c>
      <c r="V26" s="28">
        <f t="shared" si="13"/>
        <v>140273</v>
      </c>
      <c r="W26" s="9"/>
      <c r="X26" s="28">
        <f t="shared" si="14"/>
        <v>65368</v>
      </c>
      <c r="Y26" s="28">
        <f t="shared" si="15"/>
        <v>997376</v>
      </c>
      <c r="Z26" s="28">
        <f t="shared" si="16"/>
        <v>7642281</v>
      </c>
      <c r="AA26" s="9"/>
      <c r="AB26" s="28">
        <f t="shared" si="3"/>
        <v>84958</v>
      </c>
      <c r="AC26" s="28">
        <f t="shared" si="4"/>
        <v>9.311302495128329</v>
      </c>
      <c r="AD26" s="28">
        <f t="shared" si="5"/>
        <v>551773</v>
      </c>
      <c r="AE26" s="28">
        <f t="shared" si="6"/>
        <v>7.781854276167518</v>
      </c>
      <c r="AF26" s="21"/>
      <c r="AG26" s="20"/>
    </row>
    <row r="27" spans="2:33" s="19" customFormat="1" ht="27.75" customHeight="1">
      <c r="B27" s="23">
        <v>41867</v>
      </c>
      <c r="C27" s="24"/>
      <c r="D27" s="28">
        <v>60056</v>
      </c>
      <c r="E27" s="28">
        <f t="shared" si="7"/>
        <v>959162</v>
      </c>
      <c r="F27" s="28">
        <f t="shared" si="8"/>
        <v>7063905</v>
      </c>
      <c r="G27" s="24"/>
      <c r="H27" s="28">
        <v>918</v>
      </c>
      <c r="I27" s="28">
        <f t="shared" si="9"/>
        <v>14230</v>
      </c>
      <c r="J27" s="28">
        <f t="shared" si="10"/>
        <v>87577</v>
      </c>
      <c r="K27" s="24"/>
      <c r="L27" s="28">
        <f t="shared" si="0"/>
        <v>60974</v>
      </c>
      <c r="M27" s="28">
        <f t="shared" si="1"/>
        <v>973392</v>
      </c>
      <c r="N27" s="28">
        <f t="shared" si="17"/>
        <v>7151482</v>
      </c>
      <c r="O27" s="24"/>
      <c r="P27" s="29">
        <v>76880</v>
      </c>
      <c r="Q27" s="28">
        <f t="shared" si="11"/>
        <v>1052940</v>
      </c>
      <c r="R27" s="28">
        <f t="shared" si="12"/>
        <v>7578888</v>
      </c>
      <c r="S27" s="9"/>
      <c r="T27" s="28">
        <v>1540</v>
      </c>
      <c r="U27" s="28">
        <f t="shared" si="2"/>
        <v>22856</v>
      </c>
      <c r="V27" s="28">
        <f t="shared" si="13"/>
        <v>141813</v>
      </c>
      <c r="W27" s="9"/>
      <c r="X27" s="28">
        <f t="shared" si="14"/>
        <v>78420</v>
      </c>
      <c r="Y27" s="28">
        <f t="shared" si="15"/>
        <v>1075796</v>
      </c>
      <c r="Z27" s="28">
        <f t="shared" si="16"/>
        <v>7720701</v>
      </c>
      <c r="AA27" s="9"/>
      <c r="AB27" s="28">
        <f t="shared" si="3"/>
        <v>102404</v>
      </c>
      <c r="AC27" s="28">
        <f t="shared" si="4"/>
        <v>10.52032480234068</v>
      </c>
      <c r="AD27" s="28">
        <f t="shared" si="5"/>
        <v>569219</v>
      </c>
      <c r="AE27" s="28">
        <f t="shared" si="6"/>
        <v>7.959455117135161</v>
      </c>
      <c r="AF27" s="21"/>
      <c r="AG27" s="21"/>
    </row>
    <row r="28" spans="2:33" s="19" customFormat="1" ht="27.75" customHeight="1">
      <c r="B28" s="23">
        <v>41868</v>
      </c>
      <c r="C28" s="24"/>
      <c r="D28" s="28">
        <v>70433</v>
      </c>
      <c r="E28" s="28">
        <f t="shared" si="7"/>
        <v>1029595</v>
      </c>
      <c r="F28" s="28">
        <f t="shared" si="8"/>
        <v>7134338</v>
      </c>
      <c r="G28" s="24"/>
      <c r="H28" s="28">
        <v>1012</v>
      </c>
      <c r="I28" s="28">
        <f t="shared" si="9"/>
        <v>15242</v>
      </c>
      <c r="J28" s="28">
        <f t="shared" si="10"/>
        <v>88589</v>
      </c>
      <c r="K28" s="24"/>
      <c r="L28" s="28">
        <f t="shared" si="0"/>
        <v>71445</v>
      </c>
      <c r="M28" s="28">
        <f t="shared" si="1"/>
        <v>1044837</v>
      </c>
      <c r="N28" s="28">
        <f t="shared" si="17"/>
        <v>7222927</v>
      </c>
      <c r="O28" s="24"/>
      <c r="P28" s="29">
        <v>69722</v>
      </c>
      <c r="Q28" s="28">
        <f t="shared" si="11"/>
        <v>1122662</v>
      </c>
      <c r="R28" s="28">
        <f t="shared" si="12"/>
        <v>7648610</v>
      </c>
      <c r="S28" s="9"/>
      <c r="T28" s="28">
        <v>1050</v>
      </c>
      <c r="U28" s="28">
        <f t="shared" si="2"/>
        <v>23906</v>
      </c>
      <c r="V28" s="28">
        <f t="shared" si="13"/>
        <v>142863</v>
      </c>
      <c r="W28" s="9"/>
      <c r="X28" s="28">
        <f t="shared" si="14"/>
        <v>70772</v>
      </c>
      <c r="Y28" s="28">
        <f t="shared" si="15"/>
        <v>1146568</v>
      </c>
      <c r="Z28" s="28">
        <f t="shared" si="16"/>
        <v>7791473</v>
      </c>
      <c r="AA28" s="9"/>
      <c r="AB28" s="28">
        <f t="shared" si="3"/>
        <v>101731</v>
      </c>
      <c r="AC28" s="28">
        <f t="shared" si="4"/>
        <v>9.736542637751151</v>
      </c>
      <c r="AD28" s="28">
        <f t="shared" si="5"/>
        <v>568546</v>
      </c>
      <c r="AE28" s="28">
        <f t="shared" si="6"/>
        <v>7.871407256365737</v>
      </c>
      <c r="AF28" s="21"/>
      <c r="AG28" s="21"/>
    </row>
    <row r="29" spans="2:33" s="19" customFormat="1" ht="27.75" customHeight="1">
      <c r="B29" s="23">
        <v>41869</v>
      </c>
      <c r="C29" s="24"/>
      <c r="D29" s="28">
        <v>67480</v>
      </c>
      <c r="E29" s="28">
        <f t="shared" si="7"/>
        <v>1097075</v>
      </c>
      <c r="F29" s="28">
        <f t="shared" si="8"/>
        <v>7201818</v>
      </c>
      <c r="G29" s="24"/>
      <c r="H29" s="28">
        <v>379</v>
      </c>
      <c r="I29" s="28">
        <f t="shared" si="9"/>
        <v>15621</v>
      </c>
      <c r="J29" s="28">
        <f t="shared" si="10"/>
        <v>88968</v>
      </c>
      <c r="K29" s="24"/>
      <c r="L29" s="28">
        <f t="shared" si="0"/>
        <v>67859</v>
      </c>
      <c r="M29" s="28">
        <f t="shared" si="1"/>
        <v>1112696</v>
      </c>
      <c r="N29" s="28">
        <f t="shared" si="17"/>
        <v>7290786</v>
      </c>
      <c r="O29" s="24"/>
      <c r="P29" s="29">
        <v>51851</v>
      </c>
      <c r="Q29" s="28">
        <f t="shared" si="11"/>
        <v>1174513</v>
      </c>
      <c r="R29" s="28">
        <f t="shared" si="12"/>
        <v>7700461</v>
      </c>
      <c r="S29" s="9"/>
      <c r="T29" s="28">
        <v>1345</v>
      </c>
      <c r="U29" s="28">
        <f t="shared" si="2"/>
        <v>25251</v>
      </c>
      <c r="V29" s="28">
        <f t="shared" si="13"/>
        <v>144208</v>
      </c>
      <c r="W29" s="9"/>
      <c r="X29" s="28">
        <f t="shared" si="14"/>
        <v>53196</v>
      </c>
      <c r="Y29" s="28">
        <f t="shared" si="15"/>
        <v>1199764</v>
      </c>
      <c r="Z29" s="28">
        <f t="shared" si="16"/>
        <v>7844669</v>
      </c>
      <c r="AA29" s="9"/>
      <c r="AB29" s="28">
        <f t="shared" si="3"/>
        <v>87068</v>
      </c>
      <c r="AC29" s="28">
        <f t="shared" si="4"/>
        <v>7.824958479225233</v>
      </c>
      <c r="AD29" s="28">
        <f t="shared" si="5"/>
        <v>553883</v>
      </c>
      <c r="AE29" s="28">
        <f t="shared" si="6"/>
        <v>7.59702726153257</v>
      </c>
      <c r="AF29" s="21"/>
      <c r="AG29" s="21"/>
    </row>
    <row r="30" spans="2:33" s="19" customFormat="1" ht="27.75" customHeight="1">
      <c r="B30" s="23">
        <v>41870</v>
      </c>
      <c r="C30" s="24"/>
      <c r="D30" s="28">
        <v>49623</v>
      </c>
      <c r="E30" s="28">
        <f t="shared" si="7"/>
        <v>1146698</v>
      </c>
      <c r="F30" s="28">
        <f t="shared" si="8"/>
        <v>7251441</v>
      </c>
      <c r="G30" s="24"/>
      <c r="H30" s="28">
        <v>334</v>
      </c>
      <c r="I30" s="28">
        <f t="shared" si="9"/>
        <v>15955</v>
      </c>
      <c r="J30" s="28">
        <f t="shared" si="10"/>
        <v>89302</v>
      </c>
      <c r="K30" s="24"/>
      <c r="L30" s="28">
        <f t="shared" si="0"/>
        <v>49957</v>
      </c>
      <c r="M30" s="28">
        <f t="shared" si="1"/>
        <v>1162653</v>
      </c>
      <c r="N30" s="28">
        <f t="shared" si="17"/>
        <v>7340743</v>
      </c>
      <c r="O30" s="24"/>
      <c r="P30" s="29">
        <v>61307</v>
      </c>
      <c r="Q30" s="28">
        <f t="shared" si="11"/>
        <v>1235820</v>
      </c>
      <c r="R30" s="28">
        <f t="shared" si="12"/>
        <v>7761768</v>
      </c>
      <c r="S30" s="9"/>
      <c r="T30" s="28">
        <v>1105</v>
      </c>
      <c r="U30" s="28">
        <f t="shared" si="2"/>
        <v>26356</v>
      </c>
      <c r="V30" s="28">
        <f t="shared" si="13"/>
        <v>145313</v>
      </c>
      <c r="W30" s="9"/>
      <c r="X30" s="28">
        <f t="shared" si="14"/>
        <v>62412</v>
      </c>
      <c r="Y30" s="28">
        <f t="shared" si="15"/>
        <v>1262176</v>
      </c>
      <c r="Z30" s="28">
        <f t="shared" si="16"/>
        <v>7907081</v>
      </c>
      <c r="AA30" s="9"/>
      <c r="AB30" s="28">
        <f t="shared" si="3"/>
        <v>99523</v>
      </c>
      <c r="AC30" s="28">
        <f t="shared" si="4"/>
        <v>8.55999167421406</v>
      </c>
      <c r="AD30" s="28">
        <f t="shared" si="5"/>
        <v>566338</v>
      </c>
      <c r="AE30" s="28">
        <f t="shared" si="6"/>
        <v>7.714995607392876</v>
      </c>
      <c r="AF30" s="21"/>
      <c r="AG30" s="21"/>
    </row>
    <row r="31" spans="2:33" s="19" customFormat="1" ht="27.75" customHeight="1">
      <c r="B31" s="23">
        <v>41871</v>
      </c>
      <c r="C31" s="24"/>
      <c r="D31" s="28">
        <v>55850</v>
      </c>
      <c r="E31" s="28">
        <f t="shared" si="7"/>
        <v>1202548</v>
      </c>
      <c r="F31" s="28">
        <f t="shared" si="8"/>
        <v>7307291</v>
      </c>
      <c r="G31" s="24"/>
      <c r="H31" s="28">
        <v>1261</v>
      </c>
      <c r="I31" s="28">
        <f t="shared" si="9"/>
        <v>17216</v>
      </c>
      <c r="J31" s="28">
        <f t="shared" si="10"/>
        <v>90563</v>
      </c>
      <c r="K31" s="24"/>
      <c r="L31" s="28">
        <f t="shared" si="0"/>
        <v>57111</v>
      </c>
      <c r="M31" s="28">
        <f t="shared" si="1"/>
        <v>1219764</v>
      </c>
      <c r="N31" s="28">
        <f t="shared" si="17"/>
        <v>7397854</v>
      </c>
      <c r="O31" s="24"/>
      <c r="P31" s="29">
        <v>60131</v>
      </c>
      <c r="Q31" s="28">
        <f t="shared" si="11"/>
        <v>1295951</v>
      </c>
      <c r="R31" s="28">
        <f aca="true" t="shared" si="18" ref="R31:R42">IF(P31="","",(R30+P31))</f>
        <v>7821899</v>
      </c>
      <c r="S31" s="9"/>
      <c r="T31" s="28">
        <v>756</v>
      </c>
      <c r="U31" s="28">
        <f t="shared" si="2"/>
        <v>27112</v>
      </c>
      <c r="V31" s="28">
        <f aca="true" t="shared" si="19" ref="V31:V42">IF(T31="","",(V30+T31))</f>
        <v>146069</v>
      </c>
      <c r="W31" s="9"/>
      <c r="X31" s="28">
        <f t="shared" si="14"/>
        <v>60887</v>
      </c>
      <c r="Y31" s="28">
        <f aca="true" t="shared" si="20" ref="Y31:Y42">IF(Q31="","",(U31+Q31))</f>
        <v>1323063</v>
      </c>
      <c r="Z31" s="28">
        <f aca="true" t="shared" si="21" ref="Z31:Z42">IF(R31="","",(V31+R31))</f>
        <v>7967968</v>
      </c>
      <c r="AA31" s="9"/>
      <c r="AB31" s="28">
        <f aca="true" t="shared" si="22" ref="AB31:AB42">IF(Y31="","",(Y31-M31))</f>
        <v>103299</v>
      </c>
      <c r="AC31" s="28">
        <f aca="true" t="shared" si="23" ref="AC31:AC42">IF(Y31="","",((AB31/M31)*100))</f>
        <v>8.468769368500793</v>
      </c>
      <c r="AD31" s="28">
        <f aca="true" t="shared" si="24" ref="AD31:AD42">IF(Z31="","",(Z31-N31))</f>
        <v>570114</v>
      </c>
      <c r="AE31" s="28">
        <f aca="true" t="shared" si="25" ref="AE31:AE42">IF(AD31="","",((AD31/N31)*100))</f>
        <v>7.706478121898594</v>
      </c>
      <c r="AF31" s="21"/>
      <c r="AG31" s="21"/>
    </row>
    <row r="32" spans="2:33" s="19" customFormat="1" ht="27.75" customHeight="1">
      <c r="B32" s="23">
        <v>41872</v>
      </c>
      <c r="C32" s="24"/>
      <c r="D32" s="28">
        <v>55711</v>
      </c>
      <c r="E32" s="28">
        <f t="shared" si="7"/>
        <v>1258259</v>
      </c>
      <c r="F32" s="28">
        <f t="shared" si="8"/>
        <v>7363002</v>
      </c>
      <c r="G32" s="24"/>
      <c r="H32" s="28">
        <v>701</v>
      </c>
      <c r="I32" s="28">
        <f t="shared" si="9"/>
        <v>17917</v>
      </c>
      <c r="J32" s="28">
        <f t="shared" si="10"/>
        <v>91264</v>
      </c>
      <c r="K32" s="24"/>
      <c r="L32" s="28">
        <f t="shared" si="0"/>
        <v>56412</v>
      </c>
      <c r="M32" s="28">
        <f t="shared" si="1"/>
        <v>1276176</v>
      </c>
      <c r="N32" s="28">
        <f t="shared" si="17"/>
        <v>7454266</v>
      </c>
      <c r="O32" s="24"/>
      <c r="P32" s="29">
        <v>54225</v>
      </c>
      <c r="Q32" s="28">
        <f t="shared" si="11"/>
        <v>1350176</v>
      </c>
      <c r="R32" s="28">
        <f t="shared" si="18"/>
        <v>7876124</v>
      </c>
      <c r="S32" s="9"/>
      <c r="T32" s="28">
        <v>1276</v>
      </c>
      <c r="U32" s="28">
        <f t="shared" si="2"/>
        <v>28388</v>
      </c>
      <c r="V32" s="28">
        <f t="shared" si="19"/>
        <v>147345</v>
      </c>
      <c r="W32" s="9"/>
      <c r="X32" s="28">
        <f t="shared" si="14"/>
        <v>55501</v>
      </c>
      <c r="Y32" s="28">
        <f t="shared" si="20"/>
        <v>1378564</v>
      </c>
      <c r="Z32" s="28">
        <f t="shared" si="21"/>
        <v>8023469</v>
      </c>
      <c r="AA32" s="9"/>
      <c r="AB32" s="28">
        <f t="shared" si="22"/>
        <v>102388</v>
      </c>
      <c r="AC32" s="28">
        <f t="shared" si="23"/>
        <v>8.023031306026756</v>
      </c>
      <c r="AD32" s="28">
        <f t="shared" si="24"/>
        <v>569203</v>
      </c>
      <c r="AE32" s="28">
        <f t="shared" si="25"/>
        <v>7.635936254488369</v>
      </c>
      <c r="AF32" s="21"/>
      <c r="AG32" s="21"/>
    </row>
    <row r="33" spans="2:33" s="19" customFormat="1" ht="27.75" customHeight="1">
      <c r="B33" s="23">
        <v>41873</v>
      </c>
      <c r="C33" s="24"/>
      <c r="D33" s="28">
        <v>52685</v>
      </c>
      <c r="E33" s="28">
        <f t="shared" si="7"/>
        <v>1310944</v>
      </c>
      <c r="F33" s="28">
        <f t="shared" si="8"/>
        <v>7415687</v>
      </c>
      <c r="G33" s="24"/>
      <c r="H33" s="28">
        <v>624</v>
      </c>
      <c r="I33" s="28">
        <f t="shared" si="9"/>
        <v>18541</v>
      </c>
      <c r="J33" s="28">
        <f t="shared" si="10"/>
        <v>91888</v>
      </c>
      <c r="K33" s="24"/>
      <c r="L33" s="28">
        <f t="shared" si="0"/>
        <v>53309</v>
      </c>
      <c r="M33" s="28">
        <f t="shared" si="1"/>
        <v>1329485</v>
      </c>
      <c r="N33" s="28">
        <f t="shared" si="17"/>
        <v>7507575</v>
      </c>
      <c r="O33" s="24"/>
      <c r="P33" s="29">
        <v>57419</v>
      </c>
      <c r="Q33" s="28">
        <f t="shared" si="11"/>
        <v>1407595</v>
      </c>
      <c r="R33" s="28">
        <f t="shared" si="18"/>
        <v>7933543</v>
      </c>
      <c r="S33" s="9"/>
      <c r="T33" s="28">
        <v>1355</v>
      </c>
      <c r="U33" s="28">
        <f t="shared" si="2"/>
        <v>29743</v>
      </c>
      <c r="V33" s="28">
        <f t="shared" si="19"/>
        <v>148700</v>
      </c>
      <c r="W33" s="9"/>
      <c r="X33" s="28">
        <f t="shared" si="14"/>
        <v>58774</v>
      </c>
      <c r="Y33" s="28">
        <f t="shared" si="20"/>
        <v>1437338</v>
      </c>
      <c r="Z33" s="28">
        <f t="shared" si="21"/>
        <v>8082243</v>
      </c>
      <c r="AA33" s="9"/>
      <c r="AB33" s="28">
        <f t="shared" si="22"/>
        <v>107853</v>
      </c>
      <c r="AC33" s="28">
        <f t="shared" si="23"/>
        <v>8.112389383859163</v>
      </c>
      <c r="AD33" s="28">
        <f t="shared" si="24"/>
        <v>574668</v>
      </c>
      <c r="AE33" s="28">
        <f t="shared" si="25"/>
        <v>7.654508945964576</v>
      </c>
      <c r="AF33" s="21"/>
      <c r="AG33" s="21"/>
    </row>
    <row r="34" spans="2:33" s="19" customFormat="1" ht="27.75" customHeight="1">
      <c r="B34" s="23">
        <v>41874</v>
      </c>
      <c r="C34" s="24"/>
      <c r="D34" s="28">
        <v>55281</v>
      </c>
      <c r="E34" s="28">
        <f t="shared" si="7"/>
        <v>1366225</v>
      </c>
      <c r="F34" s="28">
        <f t="shared" si="8"/>
        <v>7470968</v>
      </c>
      <c r="G34" s="24"/>
      <c r="H34" s="28">
        <v>494</v>
      </c>
      <c r="I34" s="28">
        <f t="shared" si="9"/>
        <v>19035</v>
      </c>
      <c r="J34" s="28">
        <f t="shared" si="10"/>
        <v>92382</v>
      </c>
      <c r="K34" s="24"/>
      <c r="L34" s="28">
        <f t="shared" si="0"/>
        <v>55775</v>
      </c>
      <c r="M34" s="28">
        <f t="shared" si="1"/>
        <v>1385260</v>
      </c>
      <c r="N34" s="28">
        <f t="shared" si="17"/>
        <v>7563350</v>
      </c>
      <c r="O34" s="24"/>
      <c r="P34" s="29">
        <v>71973</v>
      </c>
      <c r="Q34" s="28">
        <f t="shared" si="11"/>
        <v>1479568</v>
      </c>
      <c r="R34" s="28">
        <f t="shared" si="18"/>
        <v>8005516</v>
      </c>
      <c r="S34" s="9"/>
      <c r="T34" s="28">
        <v>1618</v>
      </c>
      <c r="U34" s="28">
        <f t="shared" si="2"/>
        <v>31361</v>
      </c>
      <c r="V34" s="28">
        <f t="shared" si="19"/>
        <v>150318</v>
      </c>
      <c r="W34" s="9"/>
      <c r="X34" s="28">
        <f t="shared" si="14"/>
        <v>73591</v>
      </c>
      <c r="Y34" s="28">
        <f t="shared" si="20"/>
        <v>1510929</v>
      </c>
      <c r="Z34" s="28">
        <f t="shared" si="21"/>
        <v>8155834</v>
      </c>
      <c r="AA34" s="9"/>
      <c r="AB34" s="28">
        <f t="shared" si="22"/>
        <v>125669</v>
      </c>
      <c r="AC34" s="28">
        <f t="shared" si="23"/>
        <v>9.071870984508323</v>
      </c>
      <c r="AD34" s="28">
        <f t="shared" si="24"/>
        <v>592484</v>
      </c>
      <c r="AE34" s="28">
        <f t="shared" si="25"/>
        <v>7.83361870070802</v>
      </c>
      <c r="AF34" s="21"/>
      <c r="AG34" s="21"/>
    </row>
    <row r="35" spans="2:33" s="19" customFormat="1" ht="27.75" customHeight="1">
      <c r="B35" s="23">
        <v>41875</v>
      </c>
      <c r="C35" s="24"/>
      <c r="D35" s="28">
        <v>72486</v>
      </c>
      <c r="E35" s="28">
        <f t="shared" si="7"/>
        <v>1438711</v>
      </c>
      <c r="F35" s="28">
        <f t="shared" si="8"/>
        <v>7543454</v>
      </c>
      <c r="G35" s="24"/>
      <c r="H35" s="28">
        <v>883</v>
      </c>
      <c r="I35" s="28">
        <f t="shared" si="9"/>
        <v>19918</v>
      </c>
      <c r="J35" s="28">
        <f t="shared" si="10"/>
        <v>93265</v>
      </c>
      <c r="K35" s="24"/>
      <c r="L35" s="28">
        <f t="shared" si="0"/>
        <v>73369</v>
      </c>
      <c r="M35" s="28">
        <f t="shared" si="1"/>
        <v>1458629</v>
      </c>
      <c r="N35" s="28">
        <f t="shared" si="17"/>
        <v>7636719</v>
      </c>
      <c r="O35" s="24"/>
      <c r="P35" s="29">
        <v>65005</v>
      </c>
      <c r="Q35" s="28">
        <f t="shared" si="11"/>
        <v>1544573</v>
      </c>
      <c r="R35" s="28">
        <f t="shared" si="18"/>
        <v>8070521</v>
      </c>
      <c r="S35" s="9"/>
      <c r="T35" s="28">
        <v>970</v>
      </c>
      <c r="U35" s="28">
        <f t="shared" si="2"/>
        <v>32331</v>
      </c>
      <c r="V35" s="28">
        <f t="shared" si="19"/>
        <v>151288</v>
      </c>
      <c r="W35" s="9"/>
      <c r="X35" s="28">
        <f t="shared" si="14"/>
        <v>65975</v>
      </c>
      <c r="Y35" s="28">
        <f t="shared" si="20"/>
        <v>1576904</v>
      </c>
      <c r="Z35" s="28">
        <f t="shared" si="21"/>
        <v>8221809</v>
      </c>
      <c r="AA35" s="9"/>
      <c r="AB35" s="28">
        <f t="shared" si="22"/>
        <v>118275</v>
      </c>
      <c r="AC35" s="28">
        <f t="shared" si="23"/>
        <v>8.108641745090766</v>
      </c>
      <c r="AD35" s="28">
        <f t="shared" si="24"/>
        <v>585090</v>
      </c>
      <c r="AE35" s="28">
        <f t="shared" si="25"/>
        <v>7.661536322077583</v>
      </c>
      <c r="AF35" s="21"/>
      <c r="AG35" s="21"/>
    </row>
    <row r="36" spans="2:33" s="19" customFormat="1" ht="27.75" customHeight="1">
      <c r="B36" s="23">
        <v>41876</v>
      </c>
      <c r="C36" s="24"/>
      <c r="D36" s="28">
        <v>65581</v>
      </c>
      <c r="E36" s="28">
        <f t="shared" si="7"/>
        <v>1504292</v>
      </c>
      <c r="F36" s="28">
        <f t="shared" si="8"/>
        <v>7609035</v>
      </c>
      <c r="G36" s="24"/>
      <c r="H36" s="28">
        <v>422</v>
      </c>
      <c r="I36" s="28">
        <f t="shared" si="9"/>
        <v>20340</v>
      </c>
      <c r="J36" s="28">
        <f t="shared" si="10"/>
        <v>93687</v>
      </c>
      <c r="K36" s="24"/>
      <c r="L36" s="28">
        <f t="shared" si="0"/>
        <v>66003</v>
      </c>
      <c r="M36" s="28">
        <f t="shared" si="1"/>
        <v>1524632</v>
      </c>
      <c r="N36" s="28">
        <f t="shared" si="17"/>
        <v>7702722</v>
      </c>
      <c r="O36" s="24"/>
      <c r="P36" s="29">
        <v>47851</v>
      </c>
      <c r="Q36" s="28">
        <f t="shared" si="11"/>
        <v>1592424</v>
      </c>
      <c r="R36" s="28">
        <f t="shared" si="18"/>
        <v>8118372</v>
      </c>
      <c r="S36" s="9"/>
      <c r="T36" s="28">
        <v>1244</v>
      </c>
      <c r="U36" s="28">
        <f t="shared" si="2"/>
        <v>33575</v>
      </c>
      <c r="V36" s="28">
        <f t="shared" si="19"/>
        <v>152532</v>
      </c>
      <c r="W36" s="9"/>
      <c r="X36" s="28">
        <f t="shared" si="14"/>
        <v>49095</v>
      </c>
      <c r="Y36" s="28">
        <f t="shared" si="20"/>
        <v>1625999</v>
      </c>
      <c r="Z36" s="28">
        <f t="shared" si="21"/>
        <v>8270904</v>
      </c>
      <c r="AA36" s="9"/>
      <c r="AB36" s="28">
        <f t="shared" si="22"/>
        <v>101367</v>
      </c>
      <c r="AC36" s="28">
        <f t="shared" si="23"/>
        <v>6.6486207819329515</v>
      </c>
      <c r="AD36" s="28">
        <f t="shared" si="24"/>
        <v>568182</v>
      </c>
      <c r="AE36" s="28">
        <f t="shared" si="25"/>
        <v>7.376379414965255</v>
      </c>
      <c r="AF36" s="21"/>
      <c r="AG36" s="21"/>
    </row>
    <row r="37" spans="2:33" s="19" customFormat="1" ht="27.75" customHeight="1">
      <c r="B37" s="23">
        <v>41877</v>
      </c>
      <c r="C37" s="24"/>
      <c r="D37" s="28">
        <v>48168</v>
      </c>
      <c r="E37" s="28">
        <f t="shared" si="7"/>
        <v>1552460</v>
      </c>
      <c r="F37" s="28">
        <f t="shared" si="8"/>
        <v>7657203</v>
      </c>
      <c r="G37" s="24"/>
      <c r="H37" s="28">
        <v>288</v>
      </c>
      <c r="I37" s="28">
        <f t="shared" si="9"/>
        <v>20628</v>
      </c>
      <c r="J37" s="28">
        <f t="shared" si="10"/>
        <v>93975</v>
      </c>
      <c r="K37" s="24"/>
      <c r="L37" s="28">
        <f t="shared" si="0"/>
        <v>48456</v>
      </c>
      <c r="M37" s="28">
        <f t="shared" si="1"/>
        <v>1573088</v>
      </c>
      <c r="N37" s="28">
        <f t="shared" si="17"/>
        <v>7751178</v>
      </c>
      <c r="O37" s="24"/>
      <c r="P37" s="29">
        <v>58090</v>
      </c>
      <c r="Q37" s="28">
        <f t="shared" si="11"/>
        <v>1650514</v>
      </c>
      <c r="R37" s="28">
        <f t="shared" si="18"/>
        <v>8176462</v>
      </c>
      <c r="S37" s="9"/>
      <c r="T37" s="28">
        <v>940</v>
      </c>
      <c r="U37" s="28">
        <f t="shared" si="2"/>
        <v>34515</v>
      </c>
      <c r="V37" s="28">
        <f t="shared" si="19"/>
        <v>153472</v>
      </c>
      <c r="W37" s="9"/>
      <c r="X37" s="28">
        <f t="shared" si="14"/>
        <v>59030</v>
      </c>
      <c r="Y37" s="28">
        <f t="shared" si="20"/>
        <v>1685029</v>
      </c>
      <c r="Z37" s="28">
        <f t="shared" si="21"/>
        <v>8329934</v>
      </c>
      <c r="AA37" s="9"/>
      <c r="AB37" s="28">
        <f t="shared" si="22"/>
        <v>111941</v>
      </c>
      <c r="AC37" s="28">
        <f t="shared" si="23"/>
        <v>7.116003681930064</v>
      </c>
      <c r="AD37" s="28">
        <f t="shared" si="24"/>
        <v>578756</v>
      </c>
      <c r="AE37" s="28">
        <f t="shared" si="25"/>
        <v>7.466684418807051</v>
      </c>
      <c r="AF37" s="21"/>
      <c r="AG37" s="21"/>
    </row>
    <row r="38" spans="2:33" s="19" customFormat="1" ht="27.75" customHeight="1">
      <c r="B38" s="23">
        <v>41878</v>
      </c>
      <c r="C38" s="24"/>
      <c r="D38" s="28">
        <v>54985</v>
      </c>
      <c r="E38" s="28">
        <f t="shared" si="7"/>
        <v>1607445</v>
      </c>
      <c r="F38" s="28">
        <f t="shared" si="8"/>
        <v>7712188</v>
      </c>
      <c r="G38" s="24"/>
      <c r="H38" s="28">
        <v>1075</v>
      </c>
      <c r="I38" s="28">
        <f t="shared" si="9"/>
        <v>21703</v>
      </c>
      <c r="J38" s="28">
        <f t="shared" si="10"/>
        <v>95050</v>
      </c>
      <c r="K38" s="24"/>
      <c r="L38" s="28">
        <f t="shared" si="0"/>
        <v>56060</v>
      </c>
      <c r="M38" s="28">
        <f t="shared" si="1"/>
        <v>1629148</v>
      </c>
      <c r="N38" s="28">
        <f t="shared" si="17"/>
        <v>7807238</v>
      </c>
      <c r="O38" s="24"/>
      <c r="P38" s="29">
        <v>54297</v>
      </c>
      <c r="Q38" s="28">
        <f t="shared" si="11"/>
        <v>1704811</v>
      </c>
      <c r="R38" s="28">
        <f t="shared" si="18"/>
        <v>8230759</v>
      </c>
      <c r="S38" s="9"/>
      <c r="T38" s="28">
        <v>320</v>
      </c>
      <c r="U38" s="28">
        <f t="shared" si="2"/>
        <v>34835</v>
      </c>
      <c r="V38" s="28">
        <f t="shared" si="19"/>
        <v>153792</v>
      </c>
      <c r="W38" s="9"/>
      <c r="X38" s="28">
        <f t="shared" si="14"/>
        <v>54617</v>
      </c>
      <c r="Y38" s="28">
        <f t="shared" si="20"/>
        <v>1739646</v>
      </c>
      <c r="Z38" s="28">
        <f t="shared" si="21"/>
        <v>8384551</v>
      </c>
      <c r="AA38" s="9"/>
      <c r="AB38" s="28">
        <f t="shared" si="22"/>
        <v>110498</v>
      </c>
      <c r="AC38" s="28">
        <f t="shared" si="23"/>
        <v>6.782563646765058</v>
      </c>
      <c r="AD38" s="28">
        <f t="shared" si="24"/>
        <v>577313</v>
      </c>
      <c r="AE38" s="28">
        <f t="shared" si="25"/>
        <v>7.394586920496084</v>
      </c>
      <c r="AF38" s="21"/>
      <c r="AG38" s="21"/>
    </row>
    <row r="39" spans="2:33" s="19" customFormat="1" ht="27.75" customHeight="1">
      <c r="B39" s="23">
        <v>41879</v>
      </c>
      <c r="C39" s="24"/>
      <c r="D39" s="28">
        <v>53697</v>
      </c>
      <c r="E39" s="28">
        <f t="shared" si="7"/>
        <v>1661142</v>
      </c>
      <c r="F39" s="28">
        <f t="shared" si="8"/>
        <v>7765885</v>
      </c>
      <c r="G39" s="24"/>
      <c r="H39" s="28">
        <v>512</v>
      </c>
      <c r="I39" s="28">
        <f t="shared" si="9"/>
        <v>22215</v>
      </c>
      <c r="J39" s="28">
        <f t="shared" si="10"/>
        <v>95562</v>
      </c>
      <c r="K39" s="24"/>
      <c r="L39" s="28">
        <f t="shared" si="0"/>
        <v>54209</v>
      </c>
      <c r="M39" s="28">
        <f t="shared" si="1"/>
        <v>1683357</v>
      </c>
      <c r="N39" s="28">
        <f t="shared" si="17"/>
        <v>7861447</v>
      </c>
      <c r="O39" s="24"/>
      <c r="P39" s="29">
        <v>49629</v>
      </c>
      <c r="Q39" s="28">
        <f t="shared" si="11"/>
        <v>1754440</v>
      </c>
      <c r="R39" s="28">
        <f t="shared" si="18"/>
        <v>8280388</v>
      </c>
      <c r="S39" s="9"/>
      <c r="T39" s="28">
        <v>1353</v>
      </c>
      <c r="U39" s="28">
        <f t="shared" si="2"/>
        <v>36188</v>
      </c>
      <c r="V39" s="28">
        <f t="shared" si="19"/>
        <v>155145</v>
      </c>
      <c r="W39" s="9"/>
      <c r="X39" s="28">
        <f t="shared" si="14"/>
        <v>50982</v>
      </c>
      <c r="Y39" s="28">
        <f t="shared" si="20"/>
        <v>1790628</v>
      </c>
      <c r="Z39" s="28">
        <f t="shared" si="21"/>
        <v>8435533</v>
      </c>
      <c r="AA39" s="9"/>
      <c r="AB39" s="28">
        <f t="shared" si="22"/>
        <v>107271</v>
      </c>
      <c r="AC39" s="28">
        <f t="shared" si="23"/>
        <v>6.372445060673404</v>
      </c>
      <c r="AD39" s="28">
        <f t="shared" si="24"/>
        <v>574086</v>
      </c>
      <c r="AE39" s="28">
        <f t="shared" si="25"/>
        <v>7.302548754701266</v>
      </c>
      <c r="AF39" s="21"/>
      <c r="AG39" s="21"/>
    </row>
    <row r="40" spans="2:33" s="19" customFormat="1" ht="27.75" customHeight="1">
      <c r="B40" s="23">
        <v>41880</v>
      </c>
      <c r="C40" s="24"/>
      <c r="D40" s="28">
        <v>48357</v>
      </c>
      <c r="E40" s="28">
        <f t="shared" si="7"/>
        <v>1709499</v>
      </c>
      <c r="F40" s="28">
        <f t="shared" si="8"/>
        <v>7814242</v>
      </c>
      <c r="G40" s="24"/>
      <c r="H40" s="28">
        <v>569</v>
      </c>
      <c r="I40" s="28">
        <f t="shared" si="9"/>
        <v>22784</v>
      </c>
      <c r="J40" s="28">
        <f t="shared" si="10"/>
        <v>96131</v>
      </c>
      <c r="K40" s="24"/>
      <c r="L40" s="28">
        <f t="shared" si="0"/>
        <v>48926</v>
      </c>
      <c r="M40" s="28">
        <f t="shared" si="1"/>
        <v>1732283</v>
      </c>
      <c r="N40" s="28">
        <f t="shared" si="17"/>
        <v>7910373</v>
      </c>
      <c r="O40" s="24"/>
      <c r="P40" s="29">
        <v>57898</v>
      </c>
      <c r="Q40" s="28">
        <f t="shared" si="11"/>
        <v>1812338</v>
      </c>
      <c r="R40" s="28">
        <f t="shared" si="18"/>
        <v>8338286</v>
      </c>
      <c r="S40" s="9"/>
      <c r="T40" s="28">
        <v>1144</v>
      </c>
      <c r="U40" s="28">
        <f t="shared" si="2"/>
        <v>37332</v>
      </c>
      <c r="V40" s="28">
        <f t="shared" si="19"/>
        <v>156289</v>
      </c>
      <c r="W40" s="9"/>
      <c r="X40" s="28">
        <f t="shared" si="14"/>
        <v>59042</v>
      </c>
      <c r="Y40" s="28">
        <f t="shared" si="20"/>
        <v>1849670</v>
      </c>
      <c r="Z40" s="28">
        <f t="shared" si="21"/>
        <v>8494575</v>
      </c>
      <c r="AA40" s="9"/>
      <c r="AB40" s="28">
        <f t="shared" si="22"/>
        <v>117387</v>
      </c>
      <c r="AC40" s="28">
        <f t="shared" si="23"/>
        <v>6.776433180952535</v>
      </c>
      <c r="AD40" s="28">
        <f t="shared" si="24"/>
        <v>584202</v>
      </c>
      <c r="AE40" s="28">
        <f t="shared" si="25"/>
        <v>7.385264892060084</v>
      </c>
      <c r="AF40" s="21"/>
      <c r="AG40" s="21"/>
    </row>
    <row r="41" spans="2:33" s="19" customFormat="1" ht="27.75" customHeight="1">
      <c r="B41" s="23">
        <v>41881</v>
      </c>
      <c r="C41" s="24"/>
      <c r="D41" s="28">
        <v>57708</v>
      </c>
      <c r="E41" s="28">
        <f t="shared" si="7"/>
        <v>1767207</v>
      </c>
      <c r="F41" s="28">
        <f t="shared" si="8"/>
        <v>7871950</v>
      </c>
      <c r="G41" s="24"/>
      <c r="H41" s="28">
        <v>529</v>
      </c>
      <c r="I41" s="28">
        <f t="shared" si="9"/>
        <v>23313</v>
      </c>
      <c r="J41" s="28">
        <f t="shared" si="10"/>
        <v>96660</v>
      </c>
      <c r="K41" s="24"/>
      <c r="L41" s="28">
        <f t="shared" si="0"/>
        <v>58237</v>
      </c>
      <c r="M41" s="28">
        <f t="shared" si="1"/>
        <v>1790520</v>
      </c>
      <c r="N41" s="28">
        <f t="shared" si="17"/>
        <v>7968610</v>
      </c>
      <c r="O41" s="24"/>
      <c r="P41" s="29">
        <v>75359</v>
      </c>
      <c r="Q41" s="28">
        <f t="shared" si="11"/>
        <v>1887697</v>
      </c>
      <c r="R41" s="28">
        <f t="shared" si="18"/>
        <v>8413645</v>
      </c>
      <c r="S41" s="9"/>
      <c r="T41" s="28">
        <v>1651</v>
      </c>
      <c r="U41" s="28">
        <f t="shared" si="2"/>
        <v>38983</v>
      </c>
      <c r="V41" s="28">
        <f t="shared" si="19"/>
        <v>157940</v>
      </c>
      <c r="W41" s="9"/>
      <c r="X41" s="28">
        <f t="shared" si="14"/>
        <v>77010</v>
      </c>
      <c r="Y41" s="28">
        <f t="shared" si="20"/>
        <v>1926680</v>
      </c>
      <c r="Z41" s="28">
        <f t="shared" si="21"/>
        <v>8571585</v>
      </c>
      <c r="AA41" s="9"/>
      <c r="AB41" s="28">
        <f t="shared" si="22"/>
        <v>136160</v>
      </c>
      <c r="AC41" s="28">
        <f t="shared" si="23"/>
        <v>7.604494783638273</v>
      </c>
      <c r="AD41" s="28">
        <f t="shared" si="24"/>
        <v>602975</v>
      </c>
      <c r="AE41" s="28">
        <f t="shared" si="25"/>
        <v>7.566878037700427</v>
      </c>
      <c r="AF41" s="21"/>
      <c r="AG41" s="21"/>
    </row>
    <row r="42" spans="2:33" s="19" customFormat="1" ht="27.75" customHeight="1">
      <c r="B42" s="23">
        <v>41882</v>
      </c>
      <c r="C42" s="24"/>
      <c r="D42" s="28">
        <v>73121</v>
      </c>
      <c r="E42" s="28">
        <f t="shared" si="7"/>
        <v>1840328</v>
      </c>
      <c r="F42" s="28">
        <f t="shared" si="8"/>
        <v>7945071</v>
      </c>
      <c r="G42" s="24"/>
      <c r="H42" s="28">
        <v>1021</v>
      </c>
      <c r="I42" s="28">
        <f t="shared" si="9"/>
        <v>24334</v>
      </c>
      <c r="J42" s="28">
        <f t="shared" si="10"/>
        <v>97681</v>
      </c>
      <c r="K42" s="24"/>
      <c r="L42" s="28">
        <f t="shared" si="0"/>
        <v>74142</v>
      </c>
      <c r="M42" s="28">
        <f t="shared" si="1"/>
        <v>1864662</v>
      </c>
      <c r="N42" s="28">
        <f t="shared" si="17"/>
        <v>8042752</v>
      </c>
      <c r="O42" s="24"/>
      <c r="P42" s="29">
        <v>65169</v>
      </c>
      <c r="Q42" s="28">
        <f t="shared" si="11"/>
        <v>1952866</v>
      </c>
      <c r="R42" s="28">
        <f t="shared" si="18"/>
        <v>8478814</v>
      </c>
      <c r="S42" s="9"/>
      <c r="T42" s="28">
        <v>1145</v>
      </c>
      <c r="U42" s="28">
        <f t="shared" si="2"/>
        <v>40128</v>
      </c>
      <c r="V42" s="28">
        <f t="shared" si="19"/>
        <v>159085</v>
      </c>
      <c r="W42" s="9"/>
      <c r="X42" s="28">
        <f t="shared" si="14"/>
        <v>66314</v>
      </c>
      <c r="Y42" s="28">
        <f t="shared" si="20"/>
        <v>1992994</v>
      </c>
      <c r="Z42" s="28">
        <f t="shared" si="21"/>
        <v>8637899</v>
      </c>
      <c r="AA42" s="9"/>
      <c r="AB42" s="28">
        <f t="shared" si="22"/>
        <v>128332</v>
      </c>
      <c r="AC42" s="28">
        <f t="shared" si="23"/>
        <v>6.882319691182638</v>
      </c>
      <c r="AD42" s="28">
        <f t="shared" si="24"/>
        <v>595147</v>
      </c>
      <c r="AE42" s="28">
        <f t="shared" si="25"/>
        <v>7.399793006175001</v>
      </c>
      <c r="AF42" s="21"/>
      <c r="AG42" s="21"/>
    </row>
    <row r="43" spans="2:33" s="19" customFormat="1" ht="39.75" customHeight="1">
      <c r="B43" s="57" t="s">
        <v>1</v>
      </c>
      <c r="C43" s="20"/>
      <c r="D43" s="37" t="s">
        <v>22</v>
      </c>
      <c r="E43" s="37"/>
      <c r="F43" s="36">
        <f>F42</f>
        <v>7945071</v>
      </c>
      <c r="G43" s="20"/>
      <c r="H43" s="37" t="s">
        <v>22</v>
      </c>
      <c r="I43" s="37"/>
      <c r="J43" s="55">
        <f>J42</f>
        <v>97681</v>
      </c>
      <c r="K43" s="20"/>
      <c r="L43" s="37" t="s">
        <v>22</v>
      </c>
      <c r="M43" s="37"/>
      <c r="N43" s="36">
        <f>N42</f>
        <v>8042752</v>
      </c>
      <c r="O43" s="20"/>
      <c r="P43" s="37" t="s">
        <v>23</v>
      </c>
      <c r="Q43" s="37"/>
      <c r="R43" s="36">
        <f>SUM(P12:P42)+P8</f>
        <v>8478814</v>
      </c>
      <c r="S43" s="21"/>
      <c r="T43" s="37" t="s">
        <v>23</v>
      </c>
      <c r="U43" s="37"/>
      <c r="V43" s="36">
        <f>SUM(T12:T42)+T8</f>
        <v>159085</v>
      </c>
      <c r="W43" s="21"/>
      <c r="X43" s="37" t="s">
        <v>23</v>
      </c>
      <c r="Y43" s="37"/>
      <c r="Z43" s="36">
        <f>SUM(X12:X42)+X8</f>
        <v>8637899</v>
      </c>
      <c r="AA43" s="21"/>
      <c r="AB43" s="56" t="s">
        <v>3</v>
      </c>
      <c r="AC43" s="56"/>
      <c r="AD43" s="56"/>
      <c r="AE43" s="56"/>
      <c r="AF43" s="21"/>
      <c r="AG43" s="21"/>
    </row>
    <row r="44" spans="2:33" s="19" customFormat="1" ht="49.5" customHeight="1">
      <c r="B44" s="58"/>
      <c r="C44" s="21"/>
      <c r="D44" s="36">
        <f>SUM(D12:D42)</f>
        <v>1840328</v>
      </c>
      <c r="E44" s="36"/>
      <c r="F44" s="36"/>
      <c r="G44" s="21"/>
      <c r="H44" s="36">
        <f>SUM(H12:H42)</f>
        <v>24334</v>
      </c>
      <c r="I44" s="36"/>
      <c r="J44" s="55"/>
      <c r="K44" s="21"/>
      <c r="L44" s="36">
        <f>SUM(L12:L42)</f>
        <v>1864662</v>
      </c>
      <c r="M44" s="36"/>
      <c r="N44" s="36"/>
      <c r="O44" s="21"/>
      <c r="P44" s="36">
        <f>SUM(P12:P42)</f>
        <v>1952866</v>
      </c>
      <c r="Q44" s="36"/>
      <c r="R44" s="36"/>
      <c r="S44" s="21"/>
      <c r="T44" s="36">
        <f>SUM(T12:T42)</f>
        <v>40128</v>
      </c>
      <c r="U44" s="36"/>
      <c r="V44" s="36"/>
      <c r="W44" s="21"/>
      <c r="X44" s="36">
        <f>SUM(X12:X42)</f>
        <v>1992994</v>
      </c>
      <c r="Y44" s="36"/>
      <c r="Z44" s="36"/>
      <c r="AA44" s="21"/>
      <c r="AB44" s="56"/>
      <c r="AC44" s="56"/>
      <c r="AD44" s="56"/>
      <c r="AE44" s="56"/>
      <c r="AF44" s="21"/>
      <c r="AG44" s="21"/>
    </row>
    <row r="45" ht="15" customHeight="1">
      <c r="D45" s="22"/>
    </row>
    <row r="51" ht="15" customHeight="1">
      <c r="L51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AB43:AE44"/>
    <mergeCell ref="R43:R44"/>
    <mergeCell ref="P44:Q44"/>
    <mergeCell ref="T44:U44"/>
    <mergeCell ref="X43:Y43"/>
    <mergeCell ref="D44:E44"/>
    <mergeCell ref="P43:Q43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</mergeCells>
  <conditionalFormatting sqref="AB12:AE42">
    <cfRule type="cellIs" priority="4" dxfId="7" operator="lessThan" stopIfTrue="1">
      <formula>0</formula>
    </cfRule>
    <cfRule type="cellIs" priority="5" dxfId="7" operator="lessThan" stopIfTrue="1">
      <formula>0</formula>
    </cfRule>
    <cfRule type="cellIs" priority="7" dxfId="8" operator="lessThan" stopIfTrue="1">
      <formula>0</formula>
    </cfRule>
  </conditionalFormatting>
  <conditionalFormatting sqref="P12:P17">
    <cfRule type="expression" priority="6" dxfId="9" stopIfTrue="1">
      <formula>$C$10&gt;0</formula>
    </cfRule>
  </conditionalFormatting>
  <conditionalFormatting sqref="T12:V42">
    <cfRule type="cellIs" priority="2" dxfId="10" operator="equal" stopIfTrue="1">
      <formula>0</formula>
    </cfRule>
    <cfRule type="cellIs" priority="3" dxfId="10" operator="lessThan" stopIfTrue="1">
      <formula>0</formula>
    </cfRule>
  </conditionalFormatting>
  <conditionalFormatting sqref="H12:J42">
    <cfRule type="cellIs" priority="1" dxfId="10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5" r:id="rId2"/>
  <ignoredErrors>
    <ignoredError sqref="X13" formula="1"/>
    <ignoredError sqref="Q43" formulaRange="1"/>
    <ignoredError sqref="Y13:Z13 S42 W42 AA4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2014-09-01T06:24:25Z</cp:lastPrinted>
  <dcterms:created xsi:type="dcterms:W3CDTF">2003-10-20T07:27:17Z</dcterms:created>
  <dcterms:modified xsi:type="dcterms:W3CDTF">2014-09-01T06:24:42Z</dcterms:modified>
  <cp:category/>
  <cp:version/>
  <cp:contentType/>
  <cp:contentStatus/>
</cp:coreProperties>
</file>