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8400" activeTab="0"/>
  </bookViews>
  <sheets>
    <sheet name="2009-2012 Yılları Ekim Ayı" sheetId="1" r:id="rId1"/>
  </sheets>
  <definedNames/>
  <calcPr fullCalcOnLoad="1"/>
</workbook>
</file>

<file path=xl/sharedStrings.xml><?xml version="1.0" encoding="utf-8"?>
<sst xmlns="http://schemas.openxmlformats.org/spreadsheetml/2006/main" count="38" uniqueCount="19">
  <si>
    <t>TARİH</t>
  </si>
  <si>
    <t>AYLIK</t>
  </si>
  <si>
    <t>YILLIK</t>
  </si>
  <si>
    <t>GEÇEN AYLAR DEVİR</t>
  </si>
  <si>
    <t>GÜNLÜK</t>
  </si>
  <si>
    <t xml:space="preserve">2009 YILI </t>
  </si>
  <si>
    <t xml:space="preserve">2010 YILI </t>
  </si>
  <si>
    <t>Sayısal</t>
  </si>
  <si>
    <t>Oransal</t>
  </si>
  <si>
    <t>A N T A L Y A   İ L   K Ü L T Ü R   V E  T U R İ Z M   M Ü D Ü R L Ü Ğ Ü</t>
  </si>
  <si>
    <t>A N T A L Y A   H A V A   L İ M A N I  G E L E N  Y O L C U  İ S T A T İ S T İ Ğ İ</t>
  </si>
  <si>
    <t>TOPLAM</t>
  </si>
  <si>
    <t xml:space="preserve">2011 YILI </t>
  </si>
  <si>
    <t xml:space="preserve">2012 YILI </t>
  </si>
  <si>
    <t>2012 / 2011 YILI KARŞILAŞTIRMASI</t>
  </si>
  <si>
    <t>2009 YILI EKİM AYI</t>
  </si>
  <si>
    <t>2010 YILI EKİM AYI</t>
  </si>
  <si>
    <t>2011 YILI EKİM AYI</t>
  </si>
  <si>
    <t>2012 YILI EKİM AYI</t>
  </si>
</sst>
</file>

<file path=xl/styles.xml><?xml version="1.0" encoding="utf-8"?>
<styleSheet xmlns="http://schemas.openxmlformats.org/spreadsheetml/2006/main">
  <numFmts count="3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%\ 0.00"/>
    <numFmt numFmtId="173" formatCode="[$-41F]dd\ mmmm\ yyyy\ dddd"/>
    <numFmt numFmtId="174" formatCode="[$-41F]dd\ mmmm\ yy;@"/>
    <numFmt numFmtId="175" formatCode="dd/mm/yyyy;@"/>
    <numFmt numFmtId="176" formatCode="dd\ mmmm"/>
    <numFmt numFmtId="177" formatCode="mmm/yyyy"/>
    <numFmt numFmtId="178" formatCode="%\ 0"/>
    <numFmt numFmtId="179" formatCode="dd/mmmm"/>
    <numFmt numFmtId="180" formatCode="d\ mmmm"/>
    <numFmt numFmtId="181" formatCode="#,##0.000"/>
    <numFmt numFmtId="182" formatCode="#,##0.0"/>
    <numFmt numFmtId="183" formatCode="%\ 0.0"/>
    <numFmt numFmtId="184" formatCode="d\ mmmm\ dddd"/>
    <numFmt numFmtId="185" formatCode="###\ ###\ ##0"/>
    <numFmt numFmtId="186" formatCode="###\ ###0"/>
    <numFmt numFmtId="187" formatCode="###\ ##0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¥€-2]\ #,##0.00_);[Red]\([$€-2]\ #,##0.00\)"/>
  </numFmts>
  <fonts count="49">
    <font>
      <sz val="10"/>
      <name val="Arial Tur"/>
      <family val="0"/>
    </font>
    <font>
      <sz val="8"/>
      <name val="Arial Tur"/>
      <family val="0"/>
    </font>
    <font>
      <sz val="11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9"/>
      <name val="Tahoma"/>
      <family val="2"/>
    </font>
    <font>
      <b/>
      <sz val="20"/>
      <name val="Tahoma"/>
      <family val="2"/>
    </font>
    <font>
      <b/>
      <sz val="17"/>
      <name val="Tahoma"/>
      <family val="2"/>
    </font>
    <font>
      <b/>
      <sz val="12"/>
      <name val="Tahoma"/>
      <family val="2"/>
    </font>
    <font>
      <b/>
      <sz val="13"/>
      <name val="Tahoma"/>
      <family val="2"/>
    </font>
    <font>
      <sz val="13"/>
      <name val="Tahoma"/>
      <family val="2"/>
    </font>
    <font>
      <b/>
      <sz val="14"/>
      <name val="Tahoma"/>
      <family val="2"/>
    </font>
    <font>
      <b/>
      <sz val="20"/>
      <name val="Script MT Bold"/>
      <family val="4"/>
    </font>
    <font>
      <b/>
      <u val="single"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 style="hair"/>
      <bottom style="hair"/>
    </border>
    <border>
      <left style="dotted"/>
      <right style="hair"/>
      <top>
        <color indexed="63"/>
      </top>
      <bottom style="hair"/>
    </border>
    <border>
      <left style="hair"/>
      <right style="dotted"/>
      <top>
        <color indexed="63"/>
      </top>
      <bottom style="hair"/>
    </border>
    <border>
      <left style="dotted"/>
      <right style="dotted"/>
      <top style="hair"/>
      <bottom style="hair"/>
    </border>
    <border>
      <left style="dotted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tted"/>
      <top style="hair"/>
      <bottom style="hair"/>
    </border>
    <border>
      <left style="dotted"/>
      <right style="hair"/>
      <top style="hair"/>
      <bottom style="dotted"/>
    </border>
    <border>
      <left style="hair"/>
      <right style="dotted"/>
      <top style="hair"/>
      <bottom style="dotted"/>
    </border>
    <border>
      <left style="dotted"/>
      <right>
        <color indexed="63"/>
      </right>
      <top style="dotted"/>
      <bottom style="hair"/>
    </border>
    <border>
      <left>
        <color indexed="63"/>
      </left>
      <right style="dotted"/>
      <top style="dotted"/>
      <bottom style="hair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hair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hair"/>
    </border>
    <border>
      <left style="dotted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tted"/>
      <top style="hair"/>
      <bottom>
        <color indexed="63"/>
      </bottom>
    </border>
    <border>
      <left style="dotted"/>
      <right style="hair"/>
      <top style="dotted"/>
      <bottom>
        <color indexed="63"/>
      </bottom>
    </border>
    <border>
      <left style="hair"/>
      <right style="dotted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 style="hair"/>
      <top>
        <color indexed="63"/>
      </top>
      <bottom style="hair"/>
    </border>
    <border>
      <left style="dotted"/>
      <right style="dotted"/>
      <top style="hair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hair"/>
      <right style="dotted"/>
      <top style="hair"/>
      <bottom>
        <color indexed="63"/>
      </bottom>
    </border>
    <border>
      <left style="hair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0" fillId="24" borderId="8" applyNumberFormat="0" applyFont="0" applyAlignment="0" applyProtection="0"/>
    <xf numFmtId="0" fontId="4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185" fontId="5" fillId="0" borderId="0" xfId="0" applyNumberFormat="1" applyFont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/>
    </xf>
    <xf numFmtId="185" fontId="11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185" fontId="3" fillId="0" borderId="10" xfId="0" applyNumberFormat="1" applyFont="1" applyBorder="1" applyAlignment="1">
      <alignment horizontal="center" vertical="center"/>
    </xf>
    <xf numFmtId="185" fontId="3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5" fontId="3" fillId="0" borderId="12" xfId="0" applyNumberFormat="1" applyFont="1" applyBorder="1" applyAlignment="1">
      <alignment horizontal="center" vertical="center"/>
    </xf>
    <xf numFmtId="185" fontId="3" fillId="0" borderId="13" xfId="0" applyNumberFormat="1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185" fontId="3" fillId="0" borderId="15" xfId="0" applyNumberFormat="1" applyFont="1" applyBorder="1" applyAlignment="1">
      <alignment horizontal="center" vertical="center"/>
    </xf>
    <xf numFmtId="185" fontId="3" fillId="0" borderId="16" xfId="0" applyNumberFormat="1" applyFont="1" applyBorder="1" applyAlignment="1">
      <alignment horizontal="center" vertical="center"/>
    </xf>
    <xf numFmtId="185" fontId="3" fillId="0" borderId="17" xfId="0" applyNumberFormat="1" applyFont="1" applyBorder="1" applyAlignment="1">
      <alignment horizontal="center" vertical="center"/>
    </xf>
    <xf numFmtId="185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85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5" fillId="0" borderId="25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0" xfId="0" applyFont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185" fontId="3" fillId="0" borderId="10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185" fontId="12" fillId="0" borderId="28" xfId="0" applyNumberFormat="1" applyFont="1" applyBorder="1" applyAlignment="1" quotePrefix="1">
      <alignment horizontal="center" vertical="center"/>
    </xf>
    <xf numFmtId="185" fontId="12" fillId="0" borderId="29" xfId="0" applyNumberFormat="1" applyFont="1" applyBorder="1" applyAlignment="1">
      <alignment horizontal="center" vertical="center"/>
    </xf>
    <xf numFmtId="185" fontId="12" fillId="0" borderId="30" xfId="0" applyNumberFormat="1" applyFont="1" applyBorder="1" applyAlignment="1">
      <alignment horizontal="center" vertical="center"/>
    </xf>
    <xf numFmtId="185" fontId="12" fillId="0" borderId="28" xfId="0" applyNumberFormat="1" applyFont="1" applyBorder="1" applyAlignment="1">
      <alignment horizontal="center" vertical="center"/>
    </xf>
    <xf numFmtId="185" fontId="3" fillId="0" borderId="36" xfId="0" applyNumberFormat="1" applyFont="1" applyBorder="1" applyAlignment="1">
      <alignment horizontal="center" vertical="center" wrapText="1"/>
    </xf>
    <xf numFmtId="185" fontId="3" fillId="0" borderId="12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85" fontId="4" fillId="0" borderId="20" xfId="0" applyNumberFormat="1" applyFont="1" applyBorder="1" applyAlignment="1">
      <alignment horizontal="center" vertical="center" wrapText="1"/>
    </xf>
    <xf numFmtId="185" fontId="4" fillId="0" borderId="21" xfId="0" applyNumberFormat="1" applyFont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185" fontId="9" fillId="0" borderId="28" xfId="0" applyNumberFormat="1" applyFont="1" applyBorder="1" applyAlignment="1">
      <alignment horizontal="center" vertical="center"/>
    </xf>
    <xf numFmtId="185" fontId="9" fillId="0" borderId="29" xfId="0" applyNumberFormat="1" applyFont="1" applyBorder="1" applyAlignment="1">
      <alignment horizontal="center" vertical="center"/>
    </xf>
    <xf numFmtId="185" fontId="14" fillId="0" borderId="33" xfId="0" applyNumberFormat="1" applyFont="1" applyBorder="1" applyAlignment="1">
      <alignment horizontal="center" vertical="center"/>
    </xf>
    <xf numFmtId="185" fontId="14" fillId="0" borderId="34" xfId="0" applyNumberFormat="1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185" fontId="9" fillId="0" borderId="42" xfId="0" applyNumberFormat="1" applyFont="1" applyBorder="1" applyAlignment="1">
      <alignment horizontal="center" vertical="center"/>
    </xf>
    <xf numFmtId="185" fontId="9" fillId="0" borderId="43" xfId="0" applyNumberFormat="1" applyFont="1" applyBorder="1" applyAlignment="1">
      <alignment horizontal="center" vertical="center"/>
    </xf>
    <xf numFmtId="185" fontId="13" fillId="0" borderId="34" xfId="0" applyNumberFormat="1" applyFont="1" applyBorder="1" applyAlignment="1">
      <alignment horizontal="center" vertical="center" wrapText="1"/>
    </xf>
    <xf numFmtId="185" fontId="13" fillId="0" borderId="34" xfId="0" applyNumberFormat="1" applyFont="1" applyBorder="1" applyAlignment="1">
      <alignment horizontal="center" vertical="center"/>
    </xf>
    <xf numFmtId="185" fontId="13" fillId="0" borderId="0" xfId="0" applyNumberFormat="1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vertical="center"/>
    </xf>
    <xf numFmtId="185" fontId="14" fillId="0" borderId="0" xfId="0" applyNumberFormat="1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6">
    <dxf>
      <font>
        <color indexed="8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  <dxf>
      <font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</xdr:row>
      <xdr:rowOff>57150</xdr:rowOff>
    </xdr:from>
    <xdr:to>
      <xdr:col>1</xdr:col>
      <xdr:colOff>742950</xdr:colOff>
      <xdr:row>7</xdr:row>
      <xdr:rowOff>19050</xdr:rowOff>
    </xdr:to>
    <xdr:pic>
      <xdr:nvPicPr>
        <xdr:cNvPr id="1" name="Picture 1" descr="kultur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71550"/>
          <a:ext cx="695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3"/>
  <sheetViews>
    <sheetView showGridLines="0" tabSelected="1" view="pageBreakPreview" zoomScale="75" zoomScaleSheetLayoutView="75" workbookViewId="0" topLeftCell="A11">
      <selection activeCell="T42" sqref="T42:Y43"/>
    </sheetView>
  </sheetViews>
  <sheetFormatPr defaultColWidth="9.00390625" defaultRowHeight="15" customHeight="1"/>
  <cols>
    <col min="1" max="1" width="0.875" style="2" customWidth="1"/>
    <col min="2" max="2" width="12.75390625" style="3" customWidth="1"/>
    <col min="3" max="3" width="0.875" style="3" customWidth="1"/>
    <col min="4" max="4" width="10.75390625" style="3" customWidth="1"/>
    <col min="5" max="5" width="12.75390625" style="3" customWidth="1"/>
    <col min="6" max="6" width="13.375" style="3" customWidth="1"/>
    <col min="7" max="7" width="0.875" style="3" customWidth="1"/>
    <col min="8" max="8" width="10.75390625" style="3" customWidth="1"/>
    <col min="9" max="9" width="12.75390625" style="3" customWidth="1"/>
    <col min="10" max="10" width="13.75390625" style="3" customWidth="1"/>
    <col min="11" max="11" width="0.875" style="3" customWidth="1"/>
    <col min="12" max="12" width="10.75390625" style="2" customWidth="1"/>
    <col min="13" max="13" width="12.75390625" style="3" customWidth="1"/>
    <col min="14" max="14" width="15.00390625" style="3" customWidth="1"/>
    <col min="15" max="15" width="0.875" style="3" customWidth="1"/>
    <col min="16" max="16" width="10.75390625" style="3" customWidth="1"/>
    <col min="17" max="17" width="11.75390625" style="2" customWidth="1"/>
    <col min="18" max="18" width="14.75390625" style="3" customWidth="1"/>
    <col min="19" max="19" width="0.875" style="3" customWidth="1"/>
    <col min="20" max="20" width="10.75390625" style="3" customWidth="1"/>
    <col min="21" max="21" width="8.75390625" style="3" customWidth="1"/>
    <col min="22" max="22" width="10.75390625" style="2" customWidth="1"/>
    <col min="23" max="23" width="8.75390625" style="2" customWidth="1"/>
    <col min="24" max="24" width="11.75390625" style="2" customWidth="1"/>
    <col min="25" max="25" width="8.75390625" style="3" customWidth="1"/>
    <col min="26" max="26" width="0.875" style="3" customWidth="1"/>
    <col min="27" max="28" width="9.125" style="3" customWidth="1"/>
    <col min="29" max="16384" width="9.125" style="2" customWidth="1"/>
  </cols>
  <sheetData>
    <row r="1" ht="4.5" customHeight="1"/>
    <row r="2" spans="2:25" ht="31.5" customHeight="1">
      <c r="B2" s="32" t="s">
        <v>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2:25" ht="36" customHeight="1">
      <c r="B3" s="33" t="s">
        <v>10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</row>
    <row r="4" ht="4.5" customHeight="1"/>
    <row r="5" spans="4:25" ht="24.75" customHeight="1">
      <c r="D5" s="47" t="s">
        <v>5</v>
      </c>
      <c r="E5" s="48"/>
      <c r="F5" s="49"/>
      <c r="G5" s="10"/>
      <c r="H5" s="47" t="s">
        <v>6</v>
      </c>
      <c r="I5" s="48"/>
      <c r="J5" s="49"/>
      <c r="K5" s="10"/>
      <c r="L5" s="47" t="s">
        <v>12</v>
      </c>
      <c r="M5" s="48"/>
      <c r="N5" s="49"/>
      <c r="O5" s="10"/>
      <c r="P5" s="47" t="s">
        <v>13</v>
      </c>
      <c r="Q5" s="48"/>
      <c r="R5" s="49"/>
      <c r="T5" s="34" t="s">
        <v>14</v>
      </c>
      <c r="U5" s="35"/>
      <c r="V5" s="35"/>
      <c r="W5" s="35"/>
      <c r="X5" s="35"/>
      <c r="Y5" s="36"/>
    </row>
    <row r="6" spans="4:25" ht="21.75" customHeight="1">
      <c r="D6" s="50" t="s">
        <v>3</v>
      </c>
      <c r="E6" s="51"/>
      <c r="F6" s="52"/>
      <c r="G6" s="1"/>
      <c r="H6" s="50" t="s">
        <v>3</v>
      </c>
      <c r="I6" s="51"/>
      <c r="J6" s="52"/>
      <c r="K6" s="1"/>
      <c r="L6" s="50" t="s">
        <v>3</v>
      </c>
      <c r="M6" s="51"/>
      <c r="N6" s="52"/>
      <c r="O6" s="1"/>
      <c r="P6" s="50" t="s">
        <v>3</v>
      </c>
      <c r="Q6" s="51"/>
      <c r="R6" s="52"/>
      <c r="T6" s="37"/>
      <c r="U6" s="38"/>
      <c r="V6" s="38"/>
      <c r="W6" s="38"/>
      <c r="X6" s="38"/>
      <c r="Y6" s="39"/>
    </row>
    <row r="7" spans="4:25" ht="21.75" customHeight="1">
      <c r="D7" s="53">
        <v>7425702</v>
      </c>
      <c r="E7" s="54"/>
      <c r="F7" s="55"/>
      <c r="G7" s="9"/>
      <c r="H7" s="56">
        <v>8189777</v>
      </c>
      <c r="I7" s="54"/>
      <c r="J7" s="55"/>
      <c r="K7" s="9"/>
      <c r="L7" s="56">
        <v>9218835</v>
      </c>
      <c r="M7" s="54"/>
      <c r="N7" s="55"/>
      <c r="O7" s="9"/>
      <c r="P7" s="56">
        <v>9051931</v>
      </c>
      <c r="Q7" s="54"/>
      <c r="R7" s="55"/>
      <c r="S7" s="6"/>
      <c r="T7" s="40"/>
      <c r="U7" s="41"/>
      <c r="V7" s="41"/>
      <c r="W7" s="41"/>
      <c r="X7" s="41"/>
      <c r="Y7" s="42"/>
    </row>
    <row r="8" spans="12:24" ht="4.5" customHeight="1">
      <c r="L8" s="3"/>
      <c r="Q8" s="3"/>
      <c r="V8" s="3"/>
      <c r="W8" s="3"/>
      <c r="X8" s="3"/>
    </row>
    <row r="9" spans="2:28" s="4" customFormat="1" ht="19.5" customHeight="1">
      <c r="B9" s="44" t="s">
        <v>0</v>
      </c>
      <c r="C9" s="24"/>
      <c r="D9" s="57" t="s">
        <v>4</v>
      </c>
      <c r="E9" s="63" t="s">
        <v>1</v>
      </c>
      <c r="F9" s="59" t="s">
        <v>2</v>
      </c>
      <c r="G9" s="25"/>
      <c r="H9" s="57" t="s">
        <v>4</v>
      </c>
      <c r="I9" s="63" t="s">
        <v>1</v>
      </c>
      <c r="J9" s="59" t="s">
        <v>2</v>
      </c>
      <c r="K9" s="25"/>
      <c r="L9" s="57" t="s">
        <v>4</v>
      </c>
      <c r="M9" s="63" t="s">
        <v>1</v>
      </c>
      <c r="N9" s="59" t="s">
        <v>2</v>
      </c>
      <c r="O9" s="25"/>
      <c r="P9" s="43" t="s">
        <v>4</v>
      </c>
      <c r="Q9" s="46" t="s">
        <v>1</v>
      </c>
      <c r="R9" s="30" t="s">
        <v>2</v>
      </c>
      <c r="S9" s="5"/>
      <c r="T9" s="61" t="s">
        <v>4</v>
      </c>
      <c r="U9" s="62"/>
      <c r="V9" s="28" t="s">
        <v>1</v>
      </c>
      <c r="W9" s="29"/>
      <c r="X9" s="28" t="s">
        <v>2</v>
      </c>
      <c r="Y9" s="29"/>
      <c r="Z9" s="5"/>
      <c r="AA9" s="5"/>
      <c r="AB9" s="5"/>
    </row>
    <row r="10" spans="2:28" s="4" customFormat="1" ht="21" customHeight="1">
      <c r="B10" s="45"/>
      <c r="C10" s="24"/>
      <c r="D10" s="58"/>
      <c r="E10" s="64"/>
      <c r="F10" s="60"/>
      <c r="G10" s="25"/>
      <c r="H10" s="58"/>
      <c r="I10" s="64"/>
      <c r="J10" s="60"/>
      <c r="K10" s="25"/>
      <c r="L10" s="58"/>
      <c r="M10" s="64"/>
      <c r="N10" s="60"/>
      <c r="O10" s="25"/>
      <c r="P10" s="43"/>
      <c r="Q10" s="46"/>
      <c r="R10" s="31"/>
      <c r="S10" s="5"/>
      <c r="T10" s="26" t="s">
        <v>7</v>
      </c>
      <c r="U10" s="27" t="s">
        <v>8</v>
      </c>
      <c r="V10" s="26" t="s">
        <v>7</v>
      </c>
      <c r="W10" s="27" t="s">
        <v>8</v>
      </c>
      <c r="X10" s="26" t="s">
        <v>7</v>
      </c>
      <c r="Y10" s="27" t="s">
        <v>8</v>
      </c>
      <c r="Z10" s="5"/>
      <c r="AA10" s="5"/>
      <c r="AB10" s="5"/>
    </row>
    <row r="11" spans="1:25" ht="19.5" customHeight="1">
      <c r="A11" s="2">
        <v>16</v>
      </c>
      <c r="B11" s="17">
        <v>41183</v>
      </c>
      <c r="C11" s="18"/>
      <c r="D11" s="19">
        <v>26685</v>
      </c>
      <c r="E11" s="20">
        <f>D11</f>
        <v>26685</v>
      </c>
      <c r="F11" s="21">
        <f>E11+D7</f>
        <v>7452387</v>
      </c>
      <c r="G11" s="22"/>
      <c r="H11" s="19">
        <v>43275</v>
      </c>
      <c r="I11" s="20">
        <f>H11</f>
        <v>43275</v>
      </c>
      <c r="J11" s="21">
        <f>I11+H7</f>
        <v>8233052</v>
      </c>
      <c r="K11" s="22"/>
      <c r="L11" s="19">
        <v>61614</v>
      </c>
      <c r="M11" s="20">
        <f>L11</f>
        <v>61614</v>
      </c>
      <c r="N11" s="21">
        <f>M11+L7</f>
        <v>9280449</v>
      </c>
      <c r="O11" s="8"/>
      <c r="P11" s="11">
        <v>38706</v>
      </c>
      <c r="Q11" s="12">
        <f>P11</f>
        <v>38706</v>
      </c>
      <c r="R11" s="13">
        <f>Q11+P7</f>
        <v>9090637</v>
      </c>
      <c r="S11" s="14"/>
      <c r="T11" s="15">
        <f>IF(P11="","",P11-L11)</f>
        <v>-22908</v>
      </c>
      <c r="U11" s="16">
        <f>IF(P11="","",((T11/L11)*100))</f>
        <v>-37.17986171973902</v>
      </c>
      <c r="V11" s="15">
        <f>IF(P11&lt;1,"",Q11-M11)</f>
        <v>-22908</v>
      </c>
      <c r="W11" s="16">
        <f>IF(P11="","",((V11/M11)*100))</f>
        <v>-37.17986171973902</v>
      </c>
      <c r="X11" s="15">
        <f>IF(P11&lt;1,"",R11-N11)</f>
        <v>-189812</v>
      </c>
      <c r="Y11" s="16">
        <f>IF(P11="","",((X11/N11)*100))</f>
        <v>-2.0452889725486343</v>
      </c>
    </row>
    <row r="12" spans="2:25" ht="19.5" customHeight="1">
      <c r="B12" s="17">
        <v>41184</v>
      </c>
      <c r="C12" s="18"/>
      <c r="D12" s="19">
        <v>40034</v>
      </c>
      <c r="E12" s="20">
        <f>E11+D12</f>
        <v>66719</v>
      </c>
      <c r="F12" s="21">
        <f>F11+D12</f>
        <v>7492421</v>
      </c>
      <c r="G12" s="22"/>
      <c r="H12" s="19">
        <v>54752</v>
      </c>
      <c r="I12" s="20">
        <f>I11+H12</f>
        <v>98027</v>
      </c>
      <c r="J12" s="21">
        <f>J11+H12</f>
        <v>8287804</v>
      </c>
      <c r="K12" s="22"/>
      <c r="L12" s="19">
        <v>51876</v>
      </c>
      <c r="M12" s="20">
        <f>M11+L12</f>
        <v>113490</v>
      </c>
      <c r="N12" s="21">
        <f>N11+L12</f>
        <v>9332325</v>
      </c>
      <c r="O12" s="8"/>
      <c r="P12" s="11">
        <v>43288</v>
      </c>
      <c r="Q12" s="12">
        <f>IF(P12="","",(Q11+P12))</f>
        <v>81994</v>
      </c>
      <c r="R12" s="13">
        <f>IF(P12="","",(R11+P12))</f>
        <v>9133925</v>
      </c>
      <c r="S12" s="14"/>
      <c r="T12" s="15">
        <f aca="true" t="shared" si="0" ref="T12:T41">IF(P12="","",P12-L12)</f>
        <v>-8588</v>
      </c>
      <c r="U12" s="16">
        <f aca="true" t="shared" si="1" ref="U12:U41">IF(P12="","",((T12/L12)*100))</f>
        <v>-16.554861593029532</v>
      </c>
      <c r="V12" s="15">
        <f>IF(P12="","",Q12-M12)</f>
        <v>-31496</v>
      </c>
      <c r="W12" s="16">
        <f aca="true" t="shared" si="2" ref="W12:W41">IF(P12="","",((V12/M12)*100))</f>
        <v>-27.75222486562693</v>
      </c>
      <c r="X12" s="15">
        <f>IF(P12="","",R12-N12)</f>
        <v>-198400</v>
      </c>
      <c r="Y12" s="16">
        <f aca="true" t="shared" si="3" ref="Y12:Y41">IF(P12="","",((X12/N12)*100))</f>
        <v>-2.1259439635889237</v>
      </c>
    </row>
    <row r="13" spans="2:25" ht="19.5" customHeight="1">
      <c r="B13" s="17">
        <v>41185</v>
      </c>
      <c r="C13" s="18"/>
      <c r="D13" s="19">
        <v>51082</v>
      </c>
      <c r="E13" s="20">
        <f aca="true" t="shared" si="4" ref="E13:E41">E12+D13</f>
        <v>117801</v>
      </c>
      <c r="F13" s="21">
        <f aca="true" t="shared" si="5" ref="F13:F41">F12+D13</f>
        <v>7543503</v>
      </c>
      <c r="G13" s="22"/>
      <c r="H13" s="19">
        <v>49275</v>
      </c>
      <c r="I13" s="20">
        <f aca="true" t="shared" si="6" ref="I13:I41">I12+H13</f>
        <v>147302</v>
      </c>
      <c r="J13" s="21">
        <f aca="true" t="shared" si="7" ref="J13:J41">J12+H13</f>
        <v>8337079</v>
      </c>
      <c r="K13" s="22"/>
      <c r="L13" s="19">
        <v>38909</v>
      </c>
      <c r="M13" s="20">
        <f aca="true" t="shared" si="8" ref="M13:M41">M12+L13</f>
        <v>152399</v>
      </c>
      <c r="N13" s="21">
        <f aca="true" t="shared" si="9" ref="N13:N41">N12+L13</f>
        <v>9371234</v>
      </c>
      <c r="O13" s="8"/>
      <c r="P13" s="11">
        <v>36218</v>
      </c>
      <c r="Q13" s="12">
        <f aca="true" t="shared" si="10" ref="Q13:Q41">IF(P13="","",(Q12+P13))</f>
        <v>118212</v>
      </c>
      <c r="R13" s="13">
        <f aca="true" t="shared" si="11" ref="R13:R41">IF(P13="","",(R12+P13))</f>
        <v>9170143</v>
      </c>
      <c r="S13" s="14"/>
      <c r="T13" s="15">
        <f t="shared" si="0"/>
        <v>-2691</v>
      </c>
      <c r="U13" s="16">
        <f t="shared" si="1"/>
        <v>-6.91613765452723</v>
      </c>
      <c r="V13" s="15">
        <f aca="true" t="shared" si="12" ref="V13:V41">IF(P13="","",Q13-M13)</f>
        <v>-34187</v>
      </c>
      <c r="W13" s="16">
        <f t="shared" si="2"/>
        <v>-22.432561893450746</v>
      </c>
      <c r="X13" s="15">
        <f aca="true" t="shared" si="13" ref="X13:X41">IF(P13="","",R13-N13)</f>
        <v>-201091</v>
      </c>
      <c r="Y13" s="16">
        <f t="shared" si="3"/>
        <v>-2.145832661952524</v>
      </c>
    </row>
    <row r="14" spans="2:25" ht="19.5" customHeight="1">
      <c r="B14" s="17">
        <v>41186</v>
      </c>
      <c r="C14" s="18"/>
      <c r="D14" s="19">
        <v>52940</v>
      </c>
      <c r="E14" s="20">
        <f t="shared" si="4"/>
        <v>170741</v>
      </c>
      <c r="F14" s="21">
        <f t="shared" si="5"/>
        <v>7596443</v>
      </c>
      <c r="G14" s="22"/>
      <c r="H14" s="19">
        <v>30529</v>
      </c>
      <c r="I14" s="20">
        <f t="shared" si="6"/>
        <v>177831</v>
      </c>
      <c r="J14" s="21">
        <f t="shared" si="7"/>
        <v>8367608</v>
      </c>
      <c r="K14" s="22"/>
      <c r="L14" s="19">
        <v>40484</v>
      </c>
      <c r="M14" s="20">
        <f t="shared" si="8"/>
        <v>192883</v>
      </c>
      <c r="N14" s="21">
        <f t="shared" si="9"/>
        <v>9411718</v>
      </c>
      <c r="O14" s="8"/>
      <c r="P14" s="11">
        <v>38611</v>
      </c>
      <c r="Q14" s="12">
        <f t="shared" si="10"/>
        <v>156823</v>
      </c>
      <c r="R14" s="13">
        <f t="shared" si="11"/>
        <v>9208754</v>
      </c>
      <c r="S14" s="14"/>
      <c r="T14" s="15">
        <f t="shared" si="0"/>
        <v>-1873</v>
      </c>
      <c r="U14" s="16">
        <f t="shared" si="1"/>
        <v>-4.626519118664164</v>
      </c>
      <c r="V14" s="15">
        <f t="shared" si="12"/>
        <v>-36060</v>
      </c>
      <c r="W14" s="16">
        <f t="shared" si="2"/>
        <v>-18.695271226598507</v>
      </c>
      <c r="X14" s="15">
        <f t="shared" si="13"/>
        <v>-202964</v>
      </c>
      <c r="Y14" s="16">
        <f t="shared" si="3"/>
        <v>-2.156503201647138</v>
      </c>
    </row>
    <row r="15" spans="2:25" ht="19.5" customHeight="1">
      <c r="B15" s="17">
        <v>41187</v>
      </c>
      <c r="C15" s="18"/>
      <c r="D15" s="19">
        <v>30041</v>
      </c>
      <c r="E15" s="20">
        <f t="shared" si="4"/>
        <v>200782</v>
      </c>
      <c r="F15" s="21">
        <f t="shared" si="5"/>
        <v>7626484</v>
      </c>
      <c r="G15" s="22"/>
      <c r="H15" s="19">
        <v>37131</v>
      </c>
      <c r="I15" s="20">
        <f t="shared" si="6"/>
        <v>214962</v>
      </c>
      <c r="J15" s="21">
        <f t="shared" si="7"/>
        <v>8404739</v>
      </c>
      <c r="K15" s="22"/>
      <c r="L15" s="19">
        <v>35095</v>
      </c>
      <c r="M15" s="20">
        <f t="shared" si="8"/>
        <v>227978</v>
      </c>
      <c r="N15" s="21">
        <f t="shared" si="9"/>
        <v>9446813</v>
      </c>
      <c r="O15" s="8"/>
      <c r="P15" s="11">
        <v>41177</v>
      </c>
      <c r="Q15" s="12">
        <f t="shared" si="10"/>
        <v>198000</v>
      </c>
      <c r="R15" s="13">
        <f t="shared" si="11"/>
        <v>9249931</v>
      </c>
      <c r="S15" s="14"/>
      <c r="T15" s="15">
        <f t="shared" si="0"/>
        <v>6082</v>
      </c>
      <c r="U15" s="16">
        <f t="shared" si="1"/>
        <v>17.33010400341929</v>
      </c>
      <c r="V15" s="15">
        <f t="shared" si="12"/>
        <v>-29978</v>
      </c>
      <c r="W15" s="16">
        <f t="shared" si="2"/>
        <v>-13.149514426830658</v>
      </c>
      <c r="X15" s="15">
        <f t="shared" si="13"/>
        <v>-196882</v>
      </c>
      <c r="Y15" s="16">
        <f t="shared" si="3"/>
        <v>-2.0841102708394885</v>
      </c>
    </row>
    <row r="16" spans="2:25" ht="19.5" customHeight="1">
      <c r="B16" s="17">
        <v>41188</v>
      </c>
      <c r="C16" s="18"/>
      <c r="D16" s="19">
        <v>36655</v>
      </c>
      <c r="E16" s="20">
        <f t="shared" si="4"/>
        <v>237437</v>
      </c>
      <c r="F16" s="21">
        <f t="shared" si="5"/>
        <v>7663139</v>
      </c>
      <c r="G16" s="22"/>
      <c r="H16" s="19">
        <v>32774</v>
      </c>
      <c r="I16" s="20">
        <f t="shared" si="6"/>
        <v>247736</v>
      </c>
      <c r="J16" s="21">
        <f t="shared" si="7"/>
        <v>8437513</v>
      </c>
      <c r="K16" s="22"/>
      <c r="L16" s="19">
        <v>31201</v>
      </c>
      <c r="M16" s="20">
        <f t="shared" si="8"/>
        <v>259179</v>
      </c>
      <c r="N16" s="21">
        <f t="shared" si="9"/>
        <v>9478014</v>
      </c>
      <c r="O16" s="8"/>
      <c r="P16" s="11">
        <v>58535</v>
      </c>
      <c r="Q16" s="12">
        <f t="shared" si="10"/>
        <v>256535</v>
      </c>
      <c r="R16" s="13">
        <f t="shared" si="11"/>
        <v>9308466</v>
      </c>
      <c r="S16" s="14"/>
      <c r="T16" s="15">
        <f t="shared" si="0"/>
        <v>27334</v>
      </c>
      <c r="U16" s="16">
        <f t="shared" si="1"/>
        <v>87.60616646902342</v>
      </c>
      <c r="V16" s="15">
        <f t="shared" si="12"/>
        <v>-2644</v>
      </c>
      <c r="W16" s="16">
        <f t="shared" si="2"/>
        <v>-1.0201443789813218</v>
      </c>
      <c r="X16" s="15">
        <f t="shared" si="13"/>
        <v>-169548</v>
      </c>
      <c r="Y16" s="16">
        <f t="shared" si="3"/>
        <v>-1.7888557666194627</v>
      </c>
    </row>
    <row r="17" spans="2:25" ht="19.5" customHeight="1">
      <c r="B17" s="17">
        <v>41189</v>
      </c>
      <c r="C17" s="18"/>
      <c r="D17" s="19">
        <v>26710</v>
      </c>
      <c r="E17" s="20">
        <f t="shared" si="4"/>
        <v>264147</v>
      </c>
      <c r="F17" s="21">
        <f t="shared" si="5"/>
        <v>7689849</v>
      </c>
      <c r="G17" s="22"/>
      <c r="H17" s="19">
        <v>29563</v>
      </c>
      <c r="I17" s="20">
        <f t="shared" si="6"/>
        <v>277299</v>
      </c>
      <c r="J17" s="21">
        <f t="shared" si="7"/>
        <v>8467076</v>
      </c>
      <c r="K17" s="22"/>
      <c r="L17" s="19">
        <v>40688</v>
      </c>
      <c r="M17" s="20">
        <f t="shared" si="8"/>
        <v>299867</v>
      </c>
      <c r="N17" s="21">
        <f t="shared" si="9"/>
        <v>9518702</v>
      </c>
      <c r="O17" s="8"/>
      <c r="P17" s="11">
        <v>51849</v>
      </c>
      <c r="Q17" s="12">
        <f t="shared" si="10"/>
        <v>308384</v>
      </c>
      <c r="R17" s="13">
        <f t="shared" si="11"/>
        <v>9360315</v>
      </c>
      <c r="S17" s="14"/>
      <c r="T17" s="15">
        <f t="shared" si="0"/>
        <v>11161</v>
      </c>
      <c r="U17" s="16">
        <f t="shared" si="1"/>
        <v>27.430692095949667</v>
      </c>
      <c r="V17" s="15">
        <f t="shared" si="12"/>
        <v>8517</v>
      </c>
      <c r="W17" s="16">
        <f t="shared" si="2"/>
        <v>2.8402591815704965</v>
      </c>
      <c r="X17" s="15">
        <f t="shared" si="13"/>
        <v>-158387</v>
      </c>
      <c r="Y17" s="16">
        <f t="shared" si="3"/>
        <v>-1.6639558628897093</v>
      </c>
    </row>
    <row r="18" spans="2:25" ht="19.5" customHeight="1">
      <c r="B18" s="17">
        <v>41190</v>
      </c>
      <c r="C18" s="18"/>
      <c r="D18" s="19">
        <v>23528</v>
      </c>
      <c r="E18" s="20">
        <f t="shared" si="4"/>
        <v>287675</v>
      </c>
      <c r="F18" s="21">
        <f t="shared" si="5"/>
        <v>7713377</v>
      </c>
      <c r="G18" s="22"/>
      <c r="H18" s="19">
        <v>42980</v>
      </c>
      <c r="I18" s="20">
        <f t="shared" si="6"/>
        <v>320279</v>
      </c>
      <c r="J18" s="21">
        <f t="shared" si="7"/>
        <v>8510056</v>
      </c>
      <c r="K18" s="22"/>
      <c r="L18" s="19">
        <v>53403</v>
      </c>
      <c r="M18" s="20">
        <f t="shared" si="8"/>
        <v>353270</v>
      </c>
      <c r="N18" s="21">
        <f t="shared" si="9"/>
        <v>9572105</v>
      </c>
      <c r="O18" s="8"/>
      <c r="P18" s="11">
        <v>34459</v>
      </c>
      <c r="Q18" s="12">
        <f t="shared" si="10"/>
        <v>342843</v>
      </c>
      <c r="R18" s="13">
        <f t="shared" si="11"/>
        <v>9394774</v>
      </c>
      <c r="S18" s="14"/>
      <c r="T18" s="15">
        <f t="shared" si="0"/>
        <v>-18944</v>
      </c>
      <c r="U18" s="16">
        <f t="shared" si="1"/>
        <v>-35.47366252832238</v>
      </c>
      <c r="V18" s="15">
        <f t="shared" si="12"/>
        <v>-10427</v>
      </c>
      <c r="W18" s="16">
        <f t="shared" si="2"/>
        <v>-2.9515667902737284</v>
      </c>
      <c r="X18" s="15">
        <f t="shared" si="13"/>
        <v>-177331</v>
      </c>
      <c r="Y18" s="16">
        <f t="shared" si="3"/>
        <v>-1.8525810153566014</v>
      </c>
    </row>
    <row r="19" spans="2:25" ht="19.5" customHeight="1">
      <c r="B19" s="17">
        <v>41191</v>
      </c>
      <c r="C19" s="18"/>
      <c r="D19" s="19">
        <v>35383</v>
      </c>
      <c r="E19" s="20">
        <f t="shared" si="4"/>
        <v>323058</v>
      </c>
      <c r="F19" s="21">
        <f t="shared" si="5"/>
        <v>7748760</v>
      </c>
      <c r="G19" s="22"/>
      <c r="H19" s="19">
        <v>53949</v>
      </c>
      <c r="I19" s="20">
        <f t="shared" si="6"/>
        <v>374228</v>
      </c>
      <c r="J19" s="21">
        <f t="shared" si="7"/>
        <v>8564005</v>
      </c>
      <c r="K19" s="22"/>
      <c r="L19" s="19">
        <v>39462</v>
      </c>
      <c r="M19" s="20">
        <f t="shared" si="8"/>
        <v>392732</v>
      </c>
      <c r="N19" s="21">
        <f t="shared" si="9"/>
        <v>9611567</v>
      </c>
      <c r="O19" s="8"/>
      <c r="P19" s="11">
        <v>36718</v>
      </c>
      <c r="Q19" s="12">
        <f t="shared" si="10"/>
        <v>379561</v>
      </c>
      <c r="R19" s="13">
        <f t="shared" si="11"/>
        <v>9431492</v>
      </c>
      <c r="S19" s="14"/>
      <c r="T19" s="15">
        <f t="shared" si="0"/>
        <v>-2744</v>
      </c>
      <c r="U19" s="16">
        <f t="shared" si="1"/>
        <v>-6.953524910040039</v>
      </c>
      <c r="V19" s="15">
        <f t="shared" si="12"/>
        <v>-13171</v>
      </c>
      <c r="W19" s="16">
        <f t="shared" si="2"/>
        <v>-3.3536864834034406</v>
      </c>
      <c r="X19" s="15">
        <f t="shared" si="13"/>
        <v>-180075</v>
      </c>
      <c r="Y19" s="16">
        <f t="shared" si="3"/>
        <v>-1.8735238489207846</v>
      </c>
    </row>
    <row r="20" spans="2:25" ht="19.5" customHeight="1">
      <c r="B20" s="17">
        <v>41192</v>
      </c>
      <c r="C20" s="18"/>
      <c r="D20" s="19">
        <v>41236</v>
      </c>
      <c r="E20" s="20">
        <f t="shared" si="4"/>
        <v>364294</v>
      </c>
      <c r="F20" s="21">
        <f t="shared" si="5"/>
        <v>7789996</v>
      </c>
      <c r="G20" s="22"/>
      <c r="H20" s="19">
        <v>50240</v>
      </c>
      <c r="I20" s="20">
        <f t="shared" si="6"/>
        <v>424468</v>
      </c>
      <c r="J20" s="21">
        <f t="shared" si="7"/>
        <v>8614245</v>
      </c>
      <c r="K20" s="22"/>
      <c r="L20" s="19">
        <v>36924</v>
      </c>
      <c r="M20" s="20">
        <f t="shared" si="8"/>
        <v>429656</v>
      </c>
      <c r="N20" s="21">
        <f t="shared" si="9"/>
        <v>9648491</v>
      </c>
      <c r="O20" s="8"/>
      <c r="P20" s="11">
        <v>31655</v>
      </c>
      <c r="Q20" s="12">
        <f t="shared" si="10"/>
        <v>411216</v>
      </c>
      <c r="R20" s="13">
        <f t="shared" si="11"/>
        <v>9463147</v>
      </c>
      <c r="S20" s="14"/>
      <c r="T20" s="15">
        <f t="shared" si="0"/>
        <v>-5269</v>
      </c>
      <c r="U20" s="16">
        <f t="shared" si="1"/>
        <v>-14.269851587043657</v>
      </c>
      <c r="V20" s="15">
        <f t="shared" si="12"/>
        <v>-18440</v>
      </c>
      <c r="W20" s="16">
        <f t="shared" si="2"/>
        <v>-4.291805537453219</v>
      </c>
      <c r="X20" s="15">
        <f t="shared" si="13"/>
        <v>-185344</v>
      </c>
      <c r="Y20" s="16">
        <f t="shared" si="3"/>
        <v>-1.9209635993856449</v>
      </c>
    </row>
    <row r="21" spans="2:26" ht="19.5" customHeight="1">
      <c r="B21" s="17">
        <v>41193</v>
      </c>
      <c r="C21" s="18"/>
      <c r="D21" s="19">
        <v>45422</v>
      </c>
      <c r="E21" s="20">
        <f t="shared" si="4"/>
        <v>409716</v>
      </c>
      <c r="F21" s="21">
        <f t="shared" si="5"/>
        <v>7835418</v>
      </c>
      <c r="G21" s="22"/>
      <c r="H21" s="19">
        <v>32562</v>
      </c>
      <c r="I21" s="20">
        <f t="shared" si="6"/>
        <v>457030</v>
      </c>
      <c r="J21" s="21">
        <f t="shared" si="7"/>
        <v>8646807</v>
      </c>
      <c r="K21" s="22"/>
      <c r="L21" s="19">
        <v>36331</v>
      </c>
      <c r="M21" s="20">
        <f t="shared" si="8"/>
        <v>465987</v>
      </c>
      <c r="N21" s="21">
        <f t="shared" si="9"/>
        <v>9684822</v>
      </c>
      <c r="O21" s="8"/>
      <c r="P21" s="11">
        <v>28755</v>
      </c>
      <c r="Q21" s="12">
        <f t="shared" si="10"/>
        <v>439971</v>
      </c>
      <c r="R21" s="13">
        <f t="shared" si="11"/>
        <v>9491902</v>
      </c>
      <c r="S21" s="14"/>
      <c r="T21" s="15">
        <f t="shared" si="0"/>
        <v>-7576</v>
      </c>
      <c r="U21" s="16">
        <f t="shared" si="1"/>
        <v>-20.852715311992515</v>
      </c>
      <c r="V21" s="15">
        <f t="shared" si="12"/>
        <v>-26016</v>
      </c>
      <c r="W21" s="16">
        <f t="shared" si="2"/>
        <v>-5.582988366628253</v>
      </c>
      <c r="X21" s="15">
        <f t="shared" si="13"/>
        <v>-192920</v>
      </c>
      <c r="Y21" s="16">
        <f t="shared" si="3"/>
        <v>-1.9919829192524134</v>
      </c>
      <c r="Z21" s="7"/>
    </row>
    <row r="22" spans="2:25" ht="19.5" customHeight="1">
      <c r="B22" s="17">
        <v>41194</v>
      </c>
      <c r="C22" s="18"/>
      <c r="D22" s="19">
        <v>24635</v>
      </c>
      <c r="E22" s="20">
        <f t="shared" si="4"/>
        <v>434351</v>
      </c>
      <c r="F22" s="21">
        <f t="shared" si="5"/>
        <v>7860053</v>
      </c>
      <c r="G22" s="22"/>
      <c r="H22" s="19">
        <v>34809</v>
      </c>
      <c r="I22" s="20">
        <f t="shared" si="6"/>
        <v>491839</v>
      </c>
      <c r="J22" s="21">
        <f t="shared" si="7"/>
        <v>8681616</v>
      </c>
      <c r="K22" s="22"/>
      <c r="L22" s="19">
        <v>27275</v>
      </c>
      <c r="M22" s="20">
        <f t="shared" si="8"/>
        <v>493262</v>
      </c>
      <c r="N22" s="21">
        <f t="shared" si="9"/>
        <v>9712097</v>
      </c>
      <c r="O22" s="8"/>
      <c r="P22" s="11">
        <v>33810</v>
      </c>
      <c r="Q22" s="12">
        <f t="shared" si="10"/>
        <v>473781</v>
      </c>
      <c r="R22" s="13">
        <f t="shared" si="11"/>
        <v>9525712</v>
      </c>
      <c r="S22" s="14"/>
      <c r="T22" s="15">
        <f t="shared" si="0"/>
        <v>6535</v>
      </c>
      <c r="U22" s="16">
        <f t="shared" si="1"/>
        <v>23.959670027497708</v>
      </c>
      <c r="V22" s="15">
        <f t="shared" si="12"/>
        <v>-19481</v>
      </c>
      <c r="W22" s="16">
        <f t="shared" si="2"/>
        <v>-3.9494224164845457</v>
      </c>
      <c r="X22" s="15">
        <f t="shared" si="13"/>
        <v>-186385</v>
      </c>
      <c r="Y22" s="16">
        <f t="shared" si="3"/>
        <v>-1.9191015081500937</v>
      </c>
    </row>
    <row r="23" spans="2:25" ht="19.5" customHeight="1">
      <c r="B23" s="17">
        <v>41195</v>
      </c>
      <c r="C23" s="18"/>
      <c r="D23" s="19">
        <v>30965</v>
      </c>
      <c r="E23" s="20">
        <f t="shared" si="4"/>
        <v>465316</v>
      </c>
      <c r="F23" s="21">
        <f t="shared" si="5"/>
        <v>7891018</v>
      </c>
      <c r="G23" s="22"/>
      <c r="H23" s="19">
        <v>26587</v>
      </c>
      <c r="I23" s="20">
        <f t="shared" si="6"/>
        <v>518426</v>
      </c>
      <c r="J23" s="21">
        <f t="shared" si="7"/>
        <v>8708203</v>
      </c>
      <c r="K23" s="22"/>
      <c r="L23" s="19">
        <v>25823</v>
      </c>
      <c r="M23" s="20">
        <f t="shared" si="8"/>
        <v>519085</v>
      </c>
      <c r="N23" s="21">
        <f t="shared" si="9"/>
        <v>9737920</v>
      </c>
      <c r="O23" s="8"/>
      <c r="P23" s="11">
        <v>49587</v>
      </c>
      <c r="Q23" s="12">
        <f t="shared" si="10"/>
        <v>523368</v>
      </c>
      <c r="R23" s="13">
        <f t="shared" si="11"/>
        <v>9575299</v>
      </c>
      <c r="S23" s="14"/>
      <c r="T23" s="15">
        <f t="shared" si="0"/>
        <v>23764</v>
      </c>
      <c r="U23" s="16">
        <f t="shared" si="1"/>
        <v>92.02648801456066</v>
      </c>
      <c r="V23" s="15">
        <f t="shared" si="12"/>
        <v>4283</v>
      </c>
      <c r="W23" s="16">
        <f t="shared" si="2"/>
        <v>0.8251057148636544</v>
      </c>
      <c r="X23" s="15">
        <f t="shared" si="13"/>
        <v>-162621</v>
      </c>
      <c r="Y23" s="16">
        <f t="shared" si="3"/>
        <v>-1.6699767506818706</v>
      </c>
    </row>
    <row r="24" spans="2:25" ht="19.5" customHeight="1">
      <c r="B24" s="17">
        <v>41196</v>
      </c>
      <c r="C24" s="18"/>
      <c r="D24" s="19">
        <v>20864</v>
      </c>
      <c r="E24" s="20">
        <f t="shared" si="4"/>
        <v>486180</v>
      </c>
      <c r="F24" s="21">
        <f t="shared" si="5"/>
        <v>7911882</v>
      </c>
      <c r="G24" s="22"/>
      <c r="H24" s="19">
        <v>24402</v>
      </c>
      <c r="I24" s="20">
        <f t="shared" si="6"/>
        <v>542828</v>
      </c>
      <c r="J24" s="21">
        <f t="shared" si="7"/>
        <v>8732605</v>
      </c>
      <c r="K24" s="22"/>
      <c r="L24" s="19">
        <v>37633</v>
      </c>
      <c r="M24" s="20">
        <f t="shared" si="8"/>
        <v>556718</v>
      </c>
      <c r="N24" s="21">
        <f t="shared" si="9"/>
        <v>9775553</v>
      </c>
      <c r="O24" s="8"/>
      <c r="P24" s="11">
        <v>42148</v>
      </c>
      <c r="Q24" s="12">
        <f t="shared" si="10"/>
        <v>565516</v>
      </c>
      <c r="R24" s="13">
        <f t="shared" si="11"/>
        <v>9617447</v>
      </c>
      <c r="S24" s="14"/>
      <c r="T24" s="15">
        <f t="shared" si="0"/>
        <v>4515</v>
      </c>
      <c r="U24" s="16">
        <f t="shared" si="1"/>
        <v>11.99744904737863</v>
      </c>
      <c r="V24" s="15">
        <f t="shared" si="12"/>
        <v>8798</v>
      </c>
      <c r="W24" s="16">
        <f t="shared" si="2"/>
        <v>1.5803333105809405</v>
      </c>
      <c r="X24" s="15">
        <f t="shared" si="13"/>
        <v>-158106</v>
      </c>
      <c r="Y24" s="16">
        <f t="shared" si="3"/>
        <v>-1.6173611866254525</v>
      </c>
    </row>
    <row r="25" spans="2:25" ht="19.5" customHeight="1">
      <c r="B25" s="17">
        <v>41197</v>
      </c>
      <c r="C25" s="18"/>
      <c r="D25" s="19">
        <v>19314</v>
      </c>
      <c r="E25" s="20">
        <f t="shared" si="4"/>
        <v>505494</v>
      </c>
      <c r="F25" s="21">
        <f t="shared" si="5"/>
        <v>7931196</v>
      </c>
      <c r="G25" s="22"/>
      <c r="H25" s="19">
        <v>36449</v>
      </c>
      <c r="I25" s="20">
        <f t="shared" si="6"/>
        <v>579277</v>
      </c>
      <c r="J25" s="21">
        <f t="shared" si="7"/>
        <v>8769054</v>
      </c>
      <c r="K25" s="22"/>
      <c r="L25" s="19">
        <v>49436</v>
      </c>
      <c r="M25" s="20">
        <f t="shared" si="8"/>
        <v>606154</v>
      </c>
      <c r="N25" s="21">
        <f t="shared" si="9"/>
        <v>9824989</v>
      </c>
      <c r="O25" s="8"/>
      <c r="P25" s="11">
        <v>30543</v>
      </c>
      <c r="Q25" s="12">
        <f t="shared" si="10"/>
        <v>596059</v>
      </c>
      <c r="R25" s="13">
        <f t="shared" si="11"/>
        <v>9647990</v>
      </c>
      <c r="S25" s="14"/>
      <c r="T25" s="15">
        <f t="shared" si="0"/>
        <v>-18893</v>
      </c>
      <c r="U25" s="16">
        <f t="shared" si="1"/>
        <v>-38.217088761226634</v>
      </c>
      <c r="V25" s="15">
        <f t="shared" si="12"/>
        <v>-10095</v>
      </c>
      <c r="W25" s="16">
        <f t="shared" si="2"/>
        <v>-1.665418359030873</v>
      </c>
      <c r="X25" s="15">
        <f t="shared" si="13"/>
        <v>-176999</v>
      </c>
      <c r="Y25" s="16">
        <f t="shared" si="3"/>
        <v>-1.8015185564075442</v>
      </c>
    </row>
    <row r="26" spans="2:25" ht="19.5" customHeight="1">
      <c r="B26" s="17">
        <v>41198</v>
      </c>
      <c r="C26" s="18"/>
      <c r="D26" s="19">
        <v>29763</v>
      </c>
      <c r="E26" s="20">
        <f t="shared" si="4"/>
        <v>535257</v>
      </c>
      <c r="F26" s="21">
        <f t="shared" si="5"/>
        <v>7960959</v>
      </c>
      <c r="G26" s="22"/>
      <c r="H26" s="19">
        <v>40056</v>
      </c>
      <c r="I26" s="20">
        <f t="shared" si="6"/>
        <v>619333</v>
      </c>
      <c r="J26" s="21">
        <f t="shared" si="7"/>
        <v>8809110</v>
      </c>
      <c r="K26" s="22"/>
      <c r="L26" s="19">
        <v>46281</v>
      </c>
      <c r="M26" s="20">
        <f t="shared" si="8"/>
        <v>652435</v>
      </c>
      <c r="N26" s="21">
        <f t="shared" si="9"/>
        <v>9871270</v>
      </c>
      <c r="O26" s="8"/>
      <c r="P26" s="11">
        <v>29717</v>
      </c>
      <c r="Q26" s="12">
        <f t="shared" si="10"/>
        <v>625776</v>
      </c>
      <c r="R26" s="13">
        <f t="shared" si="11"/>
        <v>9677707</v>
      </c>
      <c r="S26" s="14"/>
      <c r="T26" s="15">
        <f t="shared" si="0"/>
        <v>-16564</v>
      </c>
      <c r="U26" s="16">
        <f t="shared" si="1"/>
        <v>-35.79006503748839</v>
      </c>
      <c r="V26" s="15">
        <f t="shared" si="12"/>
        <v>-26659</v>
      </c>
      <c r="W26" s="16">
        <f t="shared" si="2"/>
        <v>-4.086077540291369</v>
      </c>
      <c r="X26" s="15">
        <f t="shared" si="13"/>
        <v>-193563</v>
      </c>
      <c r="Y26" s="16">
        <f t="shared" si="3"/>
        <v>-1.9608723092368057</v>
      </c>
    </row>
    <row r="27" spans="2:25" ht="19.5" customHeight="1">
      <c r="B27" s="17">
        <v>41199</v>
      </c>
      <c r="C27" s="18"/>
      <c r="D27" s="19">
        <v>31893</v>
      </c>
      <c r="E27" s="20">
        <f t="shared" si="4"/>
        <v>567150</v>
      </c>
      <c r="F27" s="21">
        <f t="shared" si="5"/>
        <v>7992852</v>
      </c>
      <c r="G27" s="22"/>
      <c r="H27" s="19">
        <v>40286</v>
      </c>
      <c r="I27" s="20">
        <f t="shared" si="6"/>
        <v>659619</v>
      </c>
      <c r="J27" s="21">
        <f t="shared" si="7"/>
        <v>8849396</v>
      </c>
      <c r="K27" s="22"/>
      <c r="L27" s="19">
        <v>33155</v>
      </c>
      <c r="M27" s="20">
        <f t="shared" si="8"/>
        <v>685590</v>
      </c>
      <c r="N27" s="21">
        <f t="shared" si="9"/>
        <v>9904425</v>
      </c>
      <c r="O27" s="8"/>
      <c r="P27" s="11">
        <v>24213</v>
      </c>
      <c r="Q27" s="12">
        <f t="shared" si="10"/>
        <v>649989</v>
      </c>
      <c r="R27" s="13">
        <f t="shared" si="11"/>
        <v>9701920</v>
      </c>
      <c r="S27" s="14"/>
      <c r="T27" s="15">
        <f t="shared" si="0"/>
        <v>-8942</v>
      </c>
      <c r="U27" s="16">
        <f t="shared" si="1"/>
        <v>-26.970291057155784</v>
      </c>
      <c r="V27" s="15">
        <f t="shared" si="12"/>
        <v>-35601</v>
      </c>
      <c r="W27" s="16">
        <f t="shared" si="2"/>
        <v>-5.192753686605697</v>
      </c>
      <c r="X27" s="15">
        <f t="shared" si="13"/>
        <v>-202505</v>
      </c>
      <c r="Y27" s="16">
        <f t="shared" si="3"/>
        <v>-2.0445911802048076</v>
      </c>
    </row>
    <row r="28" spans="2:25" ht="19.5" customHeight="1">
      <c r="B28" s="17">
        <v>41200</v>
      </c>
      <c r="C28" s="18"/>
      <c r="D28" s="19">
        <v>35313</v>
      </c>
      <c r="E28" s="20">
        <f t="shared" si="4"/>
        <v>602463</v>
      </c>
      <c r="F28" s="21">
        <f t="shared" si="5"/>
        <v>8028165</v>
      </c>
      <c r="G28" s="22"/>
      <c r="H28" s="19">
        <v>23814</v>
      </c>
      <c r="I28" s="20">
        <f t="shared" si="6"/>
        <v>683433</v>
      </c>
      <c r="J28" s="21">
        <f t="shared" si="7"/>
        <v>8873210</v>
      </c>
      <c r="K28" s="22"/>
      <c r="L28" s="19">
        <v>31086</v>
      </c>
      <c r="M28" s="20">
        <f t="shared" si="8"/>
        <v>716676</v>
      </c>
      <c r="N28" s="21">
        <f t="shared" si="9"/>
        <v>9935511</v>
      </c>
      <c r="O28" s="8"/>
      <c r="P28" s="11">
        <v>25435</v>
      </c>
      <c r="Q28" s="12">
        <f t="shared" si="10"/>
        <v>675424</v>
      </c>
      <c r="R28" s="13">
        <f t="shared" si="11"/>
        <v>9727355</v>
      </c>
      <c r="S28" s="14"/>
      <c r="T28" s="15">
        <f t="shared" si="0"/>
        <v>-5651</v>
      </c>
      <c r="U28" s="16">
        <f t="shared" si="1"/>
        <v>-18.178601299620407</v>
      </c>
      <c r="V28" s="15">
        <f t="shared" si="12"/>
        <v>-41252</v>
      </c>
      <c r="W28" s="16">
        <f t="shared" si="2"/>
        <v>-5.756018061160133</v>
      </c>
      <c r="X28" s="15">
        <f t="shared" si="13"/>
        <v>-208156</v>
      </c>
      <c r="Y28" s="16">
        <f t="shared" si="3"/>
        <v>-2.0950709027447103</v>
      </c>
    </row>
    <row r="29" spans="2:25" ht="19.5" customHeight="1">
      <c r="B29" s="17">
        <v>41201</v>
      </c>
      <c r="C29" s="18"/>
      <c r="D29" s="19">
        <v>19731</v>
      </c>
      <c r="E29" s="20">
        <f t="shared" si="4"/>
        <v>622194</v>
      </c>
      <c r="F29" s="21">
        <f t="shared" si="5"/>
        <v>8047896</v>
      </c>
      <c r="G29" s="22"/>
      <c r="H29" s="19">
        <v>25394</v>
      </c>
      <c r="I29" s="20">
        <f t="shared" si="6"/>
        <v>708827</v>
      </c>
      <c r="J29" s="21">
        <f t="shared" si="7"/>
        <v>8898604</v>
      </c>
      <c r="K29" s="22"/>
      <c r="L29" s="19">
        <v>22441</v>
      </c>
      <c r="M29" s="20">
        <f t="shared" si="8"/>
        <v>739117</v>
      </c>
      <c r="N29" s="21">
        <f t="shared" si="9"/>
        <v>9957952</v>
      </c>
      <c r="O29" s="8"/>
      <c r="P29" s="11">
        <v>33147</v>
      </c>
      <c r="Q29" s="12">
        <f t="shared" si="10"/>
        <v>708571</v>
      </c>
      <c r="R29" s="13">
        <f t="shared" si="11"/>
        <v>9760502</v>
      </c>
      <c r="S29" s="14"/>
      <c r="T29" s="15">
        <f t="shared" si="0"/>
        <v>10706</v>
      </c>
      <c r="U29" s="16">
        <f t="shared" si="1"/>
        <v>47.70732142061406</v>
      </c>
      <c r="V29" s="15">
        <f t="shared" si="12"/>
        <v>-30546</v>
      </c>
      <c r="W29" s="16">
        <f t="shared" si="2"/>
        <v>-4.13276923680554</v>
      </c>
      <c r="X29" s="15">
        <f t="shared" si="13"/>
        <v>-197450</v>
      </c>
      <c r="Y29" s="16">
        <f t="shared" si="3"/>
        <v>-1.9828374348460405</v>
      </c>
    </row>
    <row r="30" spans="2:25" ht="19.5" customHeight="1">
      <c r="B30" s="17">
        <v>41202</v>
      </c>
      <c r="C30" s="18"/>
      <c r="D30" s="19">
        <v>22828</v>
      </c>
      <c r="E30" s="20">
        <f t="shared" si="4"/>
        <v>645022</v>
      </c>
      <c r="F30" s="21">
        <f t="shared" si="5"/>
        <v>8070724</v>
      </c>
      <c r="G30" s="22"/>
      <c r="H30" s="19">
        <v>17293</v>
      </c>
      <c r="I30" s="20">
        <f t="shared" si="6"/>
        <v>726120</v>
      </c>
      <c r="J30" s="21">
        <f t="shared" si="7"/>
        <v>8915897</v>
      </c>
      <c r="K30" s="22"/>
      <c r="L30" s="19">
        <v>21491</v>
      </c>
      <c r="M30" s="20">
        <f t="shared" si="8"/>
        <v>760608</v>
      </c>
      <c r="N30" s="21">
        <f t="shared" si="9"/>
        <v>9979443</v>
      </c>
      <c r="O30" s="8"/>
      <c r="P30" s="11">
        <v>45442</v>
      </c>
      <c r="Q30" s="12">
        <f t="shared" si="10"/>
        <v>754013</v>
      </c>
      <c r="R30" s="13">
        <f t="shared" si="11"/>
        <v>9805944</v>
      </c>
      <c r="S30" s="14"/>
      <c r="T30" s="15">
        <f t="shared" si="0"/>
        <v>23951</v>
      </c>
      <c r="U30" s="16">
        <f t="shared" si="1"/>
        <v>111.44665208692011</v>
      </c>
      <c r="V30" s="15">
        <f t="shared" si="12"/>
        <v>-6595</v>
      </c>
      <c r="W30" s="16">
        <f t="shared" si="2"/>
        <v>-0.8670695022929026</v>
      </c>
      <c r="X30" s="15">
        <f t="shared" si="13"/>
        <v>-173499</v>
      </c>
      <c r="Y30" s="16">
        <f t="shared" si="3"/>
        <v>-1.738563965944793</v>
      </c>
    </row>
    <row r="31" spans="2:25" ht="19.5" customHeight="1">
      <c r="B31" s="17">
        <v>41203</v>
      </c>
      <c r="C31" s="18"/>
      <c r="D31" s="19">
        <v>13843</v>
      </c>
      <c r="E31" s="20">
        <f t="shared" si="4"/>
        <v>658865</v>
      </c>
      <c r="F31" s="21">
        <f t="shared" si="5"/>
        <v>8084567</v>
      </c>
      <c r="G31" s="22"/>
      <c r="H31" s="19">
        <v>19366</v>
      </c>
      <c r="I31" s="20">
        <f t="shared" si="6"/>
        <v>745486</v>
      </c>
      <c r="J31" s="21">
        <f t="shared" si="7"/>
        <v>8935263</v>
      </c>
      <c r="K31" s="22"/>
      <c r="L31" s="19">
        <v>29892</v>
      </c>
      <c r="M31" s="20">
        <f t="shared" si="8"/>
        <v>790500</v>
      </c>
      <c r="N31" s="21">
        <f t="shared" si="9"/>
        <v>10009335</v>
      </c>
      <c r="O31" s="8"/>
      <c r="P31" s="11">
        <v>35828</v>
      </c>
      <c r="Q31" s="12">
        <f t="shared" si="10"/>
        <v>789841</v>
      </c>
      <c r="R31" s="13">
        <f t="shared" si="11"/>
        <v>9841772</v>
      </c>
      <c r="S31" s="14"/>
      <c r="T31" s="15">
        <f t="shared" si="0"/>
        <v>5936</v>
      </c>
      <c r="U31" s="16">
        <f t="shared" si="1"/>
        <v>19.858156028368796</v>
      </c>
      <c r="V31" s="15">
        <f t="shared" si="12"/>
        <v>-659</v>
      </c>
      <c r="W31" s="16">
        <f t="shared" si="2"/>
        <v>-0.08336495888678053</v>
      </c>
      <c r="X31" s="15">
        <f t="shared" si="13"/>
        <v>-167563</v>
      </c>
      <c r="Y31" s="16">
        <f t="shared" si="3"/>
        <v>-1.6740672582144567</v>
      </c>
    </row>
    <row r="32" spans="2:25" ht="19.5" customHeight="1">
      <c r="B32" s="17">
        <v>41204</v>
      </c>
      <c r="C32" s="18"/>
      <c r="D32" s="19">
        <v>15951</v>
      </c>
      <c r="E32" s="20">
        <f t="shared" si="4"/>
        <v>674816</v>
      </c>
      <c r="F32" s="21">
        <f t="shared" si="5"/>
        <v>8100518</v>
      </c>
      <c r="G32" s="22"/>
      <c r="H32" s="19">
        <v>29367</v>
      </c>
      <c r="I32" s="20">
        <f t="shared" si="6"/>
        <v>774853</v>
      </c>
      <c r="J32" s="21">
        <f t="shared" si="7"/>
        <v>8964630</v>
      </c>
      <c r="K32" s="22"/>
      <c r="L32" s="19">
        <v>39945</v>
      </c>
      <c r="M32" s="20">
        <f t="shared" si="8"/>
        <v>830445</v>
      </c>
      <c r="N32" s="21">
        <f t="shared" si="9"/>
        <v>10049280</v>
      </c>
      <c r="O32" s="8"/>
      <c r="P32" s="11">
        <v>30285</v>
      </c>
      <c r="Q32" s="12">
        <f t="shared" si="10"/>
        <v>820126</v>
      </c>
      <c r="R32" s="13">
        <f t="shared" si="11"/>
        <v>9872057</v>
      </c>
      <c r="S32" s="14"/>
      <c r="T32" s="15">
        <f t="shared" si="0"/>
        <v>-9660</v>
      </c>
      <c r="U32" s="16">
        <f t="shared" si="1"/>
        <v>-24.18325197146076</v>
      </c>
      <c r="V32" s="15">
        <f t="shared" si="12"/>
        <v>-10319</v>
      </c>
      <c r="W32" s="16">
        <f t="shared" si="2"/>
        <v>-1.2425868058691425</v>
      </c>
      <c r="X32" s="15">
        <f t="shared" si="13"/>
        <v>-177223</v>
      </c>
      <c r="Y32" s="16">
        <f t="shared" si="3"/>
        <v>-1.763539278435868</v>
      </c>
    </row>
    <row r="33" spans="2:25" ht="19.5" customHeight="1">
      <c r="B33" s="17">
        <v>41205</v>
      </c>
      <c r="C33" s="18"/>
      <c r="D33" s="19">
        <v>24077</v>
      </c>
      <c r="E33" s="20">
        <f t="shared" si="4"/>
        <v>698893</v>
      </c>
      <c r="F33" s="21">
        <f t="shared" si="5"/>
        <v>8124595</v>
      </c>
      <c r="G33" s="22"/>
      <c r="H33" s="19">
        <v>35799</v>
      </c>
      <c r="I33" s="20">
        <f t="shared" si="6"/>
        <v>810652</v>
      </c>
      <c r="J33" s="21">
        <f t="shared" si="7"/>
        <v>9000429</v>
      </c>
      <c r="K33" s="22"/>
      <c r="L33" s="19">
        <v>36647</v>
      </c>
      <c r="M33" s="20">
        <f t="shared" si="8"/>
        <v>867092</v>
      </c>
      <c r="N33" s="21">
        <f t="shared" si="9"/>
        <v>10085927</v>
      </c>
      <c r="O33" s="8"/>
      <c r="P33" s="11">
        <v>26275</v>
      </c>
      <c r="Q33" s="12">
        <f t="shared" si="10"/>
        <v>846401</v>
      </c>
      <c r="R33" s="13">
        <f t="shared" si="11"/>
        <v>9898332</v>
      </c>
      <c r="S33" s="14"/>
      <c r="T33" s="15">
        <f t="shared" si="0"/>
        <v>-10372</v>
      </c>
      <c r="U33" s="16">
        <f t="shared" si="1"/>
        <v>-28.302453133953666</v>
      </c>
      <c r="V33" s="15">
        <f t="shared" si="12"/>
        <v>-20691</v>
      </c>
      <c r="W33" s="16">
        <f t="shared" si="2"/>
        <v>-2.386251977875473</v>
      </c>
      <c r="X33" s="15">
        <f t="shared" si="13"/>
        <v>-187595</v>
      </c>
      <c r="Y33" s="16">
        <f t="shared" si="3"/>
        <v>-1.8599678542190519</v>
      </c>
    </row>
    <row r="34" spans="2:25" ht="19.5" customHeight="1">
      <c r="B34" s="17">
        <v>41206</v>
      </c>
      <c r="C34" s="18"/>
      <c r="D34" s="19">
        <v>30934</v>
      </c>
      <c r="E34" s="20">
        <f t="shared" si="4"/>
        <v>729827</v>
      </c>
      <c r="F34" s="21">
        <f t="shared" si="5"/>
        <v>8155529</v>
      </c>
      <c r="G34" s="22"/>
      <c r="H34" s="19">
        <v>32898</v>
      </c>
      <c r="I34" s="20">
        <f t="shared" si="6"/>
        <v>843550</v>
      </c>
      <c r="J34" s="21">
        <f t="shared" si="7"/>
        <v>9033327</v>
      </c>
      <c r="K34" s="22"/>
      <c r="L34" s="19">
        <v>28726</v>
      </c>
      <c r="M34" s="20">
        <f t="shared" si="8"/>
        <v>895818</v>
      </c>
      <c r="N34" s="21">
        <f t="shared" si="9"/>
        <v>10114653</v>
      </c>
      <c r="O34" s="8"/>
      <c r="P34" s="11">
        <v>19227</v>
      </c>
      <c r="Q34" s="12">
        <f t="shared" si="10"/>
        <v>865628</v>
      </c>
      <c r="R34" s="13">
        <f t="shared" si="11"/>
        <v>9917559</v>
      </c>
      <c r="S34" s="14"/>
      <c r="T34" s="15">
        <f t="shared" si="0"/>
        <v>-9499</v>
      </c>
      <c r="U34" s="16">
        <f t="shared" si="1"/>
        <v>-33.06760426094827</v>
      </c>
      <c r="V34" s="15">
        <f t="shared" si="12"/>
        <v>-30190</v>
      </c>
      <c r="W34" s="16">
        <f t="shared" si="2"/>
        <v>-3.370104195271807</v>
      </c>
      <c r="X34" s="15">
        <f t="shared" si="13"/>
        <v>-197094</v>
      </c>
      <c r="Y34" s="16">
        <f t="shared" si="3"/>
        <v>-1.9485987309698118</v>
      </c>
    </row>
    <row r="35" spans="2:25" ht="19.5" customHeight="1">
      <c r="B35" s="17">
        <v>41207</v>
      </c>
      <c r="C35" s="18"/>
      <c r="D35" s="19">
        <v>26804</v>
      </c>
      <c r="E35" s="20">
        <f t="shared" si="4"/>
        <v>756631</v>
      </c>
      <c r="F35" s="21">
        <f t="shared" si="5"/>
        <v>8182333</v>
      </c>
      <c r="G35" s="22"/>
      <c r="H35" s="19">
        <v>21560</v>
      </c>
      <c r="I35" s="20">
        <f t="shared" si="6"/>
        <v>865110</v>
      </c>
      <c r="J35" s="21">
        <f t="shared" si="7"/>
        <v>9054887</v>
      </c>
      <c r="K35" s="22"/>
      <c r="L35" s="19">
        <v>23314</v>
      </c>
      <c r="M35" s="20">
        <f t="shared" si="8"/>
        <v>919132</v>
      </c>
      <c r="N35" s="21">
        <f t="shared" si="9"/>
        <v>10137967</v>
      </c>
      <c r="O35" s="8"/>
      <c r="P35" s="11">
        <v>21032</v>
      </c>
      <c r="Q35" s="12">
        <f t="shared" si="10"/>
        <v>886660</v>
      </c>
      <c r="R35" s="13">
        <f t="shared" si="11"/>
        <v>9938591</v>
      </c>
      <c r="S35" s="14"/>
      <c r="T35" s="15">
        <f t="shared" si="0"/>
        <v>-2282</v>
      </c>
      <c r="U35" s="16">
        <f t="shared" si="1"/>
        <v>-9.78811014840868</v>
      </c>
      <c r="V35" s="15">
        <f t="shared" si="12"/>
        <v>-32472</v>
      </c>
      <c r="W35" s="16">
        <f t="shared" si="2"/>
        <v>-3.5328984302581126</v>
      </c>
      <c r="X35" s="15">
        <f t="shared" si="13"/>
        <v>-199376</v>
      </c>
      <c r="Y35" s="16">
        <f t="shared" si="3"/>
        <v>-1.966627036761907</v>
      </c>
    </row>
    <row r="36" spans="2:25" ht="19.5" customHeight="1">
      <c r="B36" s="17">
        <v>41208</v>
      </c>
      <c r="C36" s="18"/>
      <c r="D36" s="19">
        <v>16251</v>
      </c>
      <c r="E36" s="20">
        <f t="shared" si="4"/>
        <v>772882</v>
      </c>
      <c r="F36" s="21">
        <f t="shared" si="5"/>
        <v>8198584</v>
      </c>
      <c r="G36" s="22"/>
      <c r="H36" s="19">
        <v>18846</v>
      </c>
      <c r="I36" s="20">
        <f t="shared" si="6"/>
        <v>883956</v>
      </c>
      <c r="J36" s="21">
        <f t="shared" si="7"/>
        <v>9073733</v>
      </c>
      <c r="K36" s="22"/>
      <c r="L36" s="19">
        <v>17283</v>
      </c>
      <c r="M36" s="20">
        <f t="shared" si="8"/>
        <v>936415</v>
      </c>
      <c r="N36" s="21">
        <f t="shared" si="9"/>
        <v>10155250</v>
      </c>
      <c r="O36" s="8"/>
      <c r="P36" s="11">
        <v>23950</v>
      </c>
      <c r="Q36" s="12">
        <f t="shared" si="10"/>
        <v>910610</v>
      </c>
      <c r="R36" s="13">
        <f t="shared" si="11"/>
        <v>9962541</v>
      </c>
      <c r="S36" s="14"/>
      <c r="T36" s="15">
        <f t="shared" si="0"/>
        <v>6667</v>
      </c>
      <c r="U36" s="16">
        <f t="shared" si="1"/>
        <v>38.57547879419082</v>
      </c>
      <c r="V36" s="15">
        <f t="shared" si="12"/>
        <v>-25805</v>
      </c>
      <c r="W36" s="16">
        <f t="shared" si="2"/>
        <v>-2.7557226229823315</v>
      </c>
      <c r="X36" s="15">
        <f t="shared" si="13"/>
        <v>-192709</v>
      </c>
      <c r="Y36" s="16">
        <f t="shared" si="3"/>
        <v>-1.8976293050392654</v>
      </c>
    </row>
    <row r="37" spans="2:25" ht="19.5" customHeight="1">
      <c r="B37" s="17">
        <v>41209</v>
      </c>
      <c r="C37" s="18"/>
      <c r="D37" s="19">
        <v>14380</v>
      </c>
      <c r="E37" s="20">
        <f t="shared" si="4"/>
        <v>787262</v>
      </c>
      <c r="F37" s="21">
        <f t="shared" si="5"/>
        <v>8212964</v>
      </c>
      <c r="G37" s="22"/>
      <c r="H37" s="19">
        <v>11182</v>
      </c>
      <c r="I37" s="20">
        <f t="shared" si="6"/>
        <v>895138</v>
      </c>
      <c r="J37" s="21">
        <f t="shared" si="7"/>
        <v>9084915</v>
      </c>
      <c r="K37" s="22"/>
      <c r="L37" s="19">
        <v>14678</v>
      </c>
      <c r="M37" s="20">
        <f t="shared" si="8"/>
        <v>951093</v>
      </c>
      <c r="N37" s="21">
        <f t="shared" si="9"/>
        <v>10169928</v>
      </c>
      <c r="O37" s="8"/>
      <c r="P37" s="11">
        <v>34062</v>
      </c>
      <c r="Q37" s="12">
        <f t="shared" si="10"/>
        <v>944672</v>
      </c>
      <c r="R37" s="13">
        <f t="shared" si="11"/>
        <v>9996603</v>
      </c>
      <c r="S37" s="14"/>
      <c r="T37" s="15">
        <f t="shared" si="0"/>
        <v>19384</v>
      </c>
      <c r="U37" s="16">
        <f t="shared" si="1"/>
        <v>132.06158877231232</v>
      </c>
      <c r="V37" s="15">
        <f t="shared" si="12"/>
        <v>-6421</v>
      </c>
      <c r="W37" s="16">
        <f t="shared" si="2"/>
        <v>-0.6751179958216494</v>
      </c>
      <c r="X37" s="15">
        <f t="shared" si="13"/>
        <v>-173325</v>
      </c>
      <c r="Y37" s="16">
        <f t="shared" si="3"/>
        <v>-1.7042893519010165</v>
      </c>
    </row>
    <row r="38" spans="2:25" ht="19.5" customHeight="1">
      <c r="B38" s="17">
        <v>41210</v>
      </c>
      <c r="C38" s="18"/>
      <c r="D38" s="19">
        <v>8507</v>
      </c>
      <c r="E38" s="20">
        <f t="shared" si="4"/>
        <v>795769</v>
      </c>
      <c r="F38" s="21">
        <f t="shared" si="5"/>
        <v>8221471</v>
      </c>
      <c r="G38" s="22"/>
      <c r="H38" s="19">
        <v>11007</v>
      </c>
      <c r="I38" s="20">
        <f t="shared" si="6"/>
        <v>906145</v>
      </c>
      <c r="J38" s="21">
        <f t="shared" si="7"/>
        <v>9095922</v>
      </c>
      <c r="K38" s="22"/>
      <c r="L38" s="19">
        <v>22670</v>
      </c>
      <c r="M38" s="20">
        <f t="shared" si="8"/>
        <v>973763</v>
      </c>
      <c r="N38" s="21">
        <f t="shared" si="9"/>
        <v>10192598</v>
      </c>
      <c r="O38" s="8"/>
      <c r="P38" s="11">
        <v>28749</v>
      </c>
      <c r="Q38" s="12">
        <f t="shared" si="10"/>
        <v>973421</v>
      </c>
      <c r="R38" s="13">
        <f t="shared" si="11"/>
        <v>10025352</v>
      </c>
      <c r="S38" s="14"/>
      <c r="T38" s="15">
        <f t="shared" si="0"/>
        <v>6079</v>
      </c>
      <c r="U38" s="16">
        <f t="shared" si="1"/>
        <v>26.81517423908249</v>
      </c>
      <c r="V38" s="15">
        <f t="shared" si="12"/>
        <v>-342</v>
      </c>
      <c r="W38" s="16">
        <f t="shared" si="2"/>
        <v>-0.03512148233194319</v>
      </c>
      <c r="X38" s="15">
        <f t="shared" si="13"/>
        <v>-167246</v>
      </c>
      <c r="Y38" s="16">
        <f t="shared" si="3"/>
        <v>-1.640857414370703</v>
      </c>
    </row>
    <row r="39" spans="2:25" ht="19.5" customHeight="1">
      <c r="B39" s="17">
        <v>41211</v>
      </c>
      <c r="C39" s="18"/>
      <c r="D39" s="19">
        <v>7235</v>
      </c>
      <c r="E39" s="20">
        <f t="shared" si="4"/>
        <v>803004</v>
      </c>
      <c r="F39" s="21">
        <f t="shared" si="5"/>
        <v>8228706</v>
      </c>
      <c r="G39" s="22"/>
      <c r="H39" s="19">
        <v>19052</v>
      </c>
      <c r="I39" s="20">
        <f t="shared" si="6"/>
        <v>925197</v>
      </c>
      <c r="J39" s="21">
        <f t="shared" si="7"/>
        <v>9114974</v>
      </c>
      <c r="K39" s="22"/>
      <c r="L39" s="19">
        <v>28905</v>
      </c>
      <c r="M39" s="20">
        <f t="shared" si="8"/>
        <v>1002668</v>
      </c>
      <c r="N39" s="21">
        <f t="shared" si="9"/>
        <v>10221503</v>
      </c>
      <c r="O39" s="8"/>
      <c r="P39" s="11">
        <v>21003</v>
      </c>
      <c r="Q39" s="12">
        <f t="shared" si="10"/>
        <v>994424</v>
      </c>
      <c r="R39" s="13">
        <f t="shared" si="11"/>
        <v>10046355</v>
      </c>
      <c r="S39" s="14"/>
      <c r="T39" s="15">
        <f t="shared" si="0"/>
        <v>-7902</v>
      </c>
      <c r="U39" s="16">
        <f t="shared" si="1"/>
        <v>-27.33783082511676</v>
      </c>
      <c r="V39" s="15">
        <f t="shared" si="12"/>
        <v>-8244</v>
      </c>
      <c r="W39" s="16">
        <f t="shared" si="2"/>
        <v>-0.822206353448998</v>
      </c>
      <c r="X39" s="15">
        <f t="shared" si="13"/>
        <v>-175148</v>
      </c>
      <c r="Y39" s="16">
        <f t="shared" si="3"/>
        <v>-1.7135249092036662</v>
      </c>
    </row>
    <row r="40" spans="2:25" ht="19.5" customHeight="1">
      <c r="B40" s="17">
        <v>41212</v>
      </c>
      <c r="C40" s="18"/>
      <c r="D40" s="19">
        <v>11649</v>
      </c>
      <c r="E40" s="20">
        <f t="shared" si="4"/>
        <v>814653</v>
      </c>
      <c r="F40" s="21">
        <f t="shared" si="5"/>
        <v>8240355</v>
      </c>
      <c r="G40" s="22"/>
      <c r="H40" s="19">
        <v>25675</v>
      </c>
      <c r="I40" s="20">
        <f t="shared" si="6"/>
        <v>950872</v>
      </c>
      <c r="J40" s="21">
        <f t="shared" si="7"/>
        <v>9140649</v>
      </c>
      <c r="K40" s="22"/>
      <c r="L40" s="19">
        <v>25219</v>
      </c>
      <c r="M40" s="20">
        <f t="shared" si="8"/>
        <v>1027887</v>
      </c>
      <c r="N40" s="21">
        <f t="shared" si="9"/>
        <v>10246722</v>
      </c>
      <c r="O40" s="8"/>
      <c r="P40" s="11">
        <v>14758</v>
      </c>
      <c r="Q40" s="12">
        <f t="shared" si="10"/>
        <v>1009182</v>
      </c>
      <c r="R40" s="13">
        <f t="shared" si="11"/>
        <v>10061113</v>
      </c>
      <c r="S40" s="14"/>
      <c r="T40" s="15">
        <f t="shared" si="0"/>
        <v>-10461</v>
      </c>
      <c r="U40" s="16">
        <f t="shared" si="1"/>
        <v>-41.48062968396843</v>
      </c>
      <c r="V40" s="15">
        <f t="shared" si="12"/>
        <v>-18705</v>
      </c>
      <c r="W40" s="16">
        <f t="shared" si="2"/>
        <v>-1.8197525603495326</v>
      </c>
      <c r="X40" s="15">
        <f t="shared" si="13"/>
        <v>-185609</v>
      </c>
      <c r="Y40" s="16">
        <f t="shared" si="3"/>
        <v>-1.8113988063694908</v>
      </c>
    </row>
    <row r="41" spans="2:25" ht="19.5" customHeight="1">
      <c r="B41" s="17">
        <v>41213</v>
      </c>
      <c r="C41" s="18"/>
      <c r="D41" s="19">
        <v>16599</v>
      </c>
      <c r="E41" s="20">
        <f t="shared" si="4"/>
        <v>831252</v>
      </c>
      <c r="F41" s="21">
        <f t="shared" si="5"/>
        <v>8256954</v>
      </c>
      <c r="G41" s="22"/>
      <c r="H41" s="19">
        <v>24422</v>
      </c>
      <c r="I41" s="20">
        <f t="shared" si="6"/>
        <v>975294</v>
      </c>
      <c r="J41" s="21">
        <f t="shared" si="7"/>
        <v>9165071</v>
      </c>
      <c r="K41" s="22"/>
      <c r="L41" s="19">
        <v>17080</v>
      </c>
      <c r="M41" s="20">
        <f t="shared" si="8"/>
        <v>1044967</v>
      </c>
      <c r="N41" s="21">
        <f t="shared" si="9"/>
        <v>10263802</v>
      </c>
      <c r="O41" s="8"/>
      <c r="P41" s="11">
        <v>12986</v>
      </c>
      <c r="Q41" s="12">
        <f t="shared" si="10"/>
        <v>1022168</v>
      </c>
      <c r="R41" s="13">
        <f t="shared" si="11"/>
        <v>10074099</v>
      </c>
      <c r="S41" s="14"/>
      <c r="T41" s="15">
        <f t="shared" si="0"/>
        <v>-4094</v>
      </c>
      <c r="U41" s="16">
        <f t="shared" si="1"/>
        <v>-23.969555035128806</v>
      </c>
      <c r="V41" s="15">
        <f t="shared" si="12"/>
        <v>-22799</v>
      </c>
      <c r="W41" s="16">
        <f t="shared" si="2"/>
        <v>-2.1817913867136474</v>
      </c>
      <c r="X41" s="15">
        <f t="shared" si="13"/>
        <v>-189703</v>
      </c>
      <c r="Y41" s="16">
        <f t="shared" si="3"/>
        <v>-1.8482722094600033</v>
      </c>
    </row>
    <row r="42" spans="2:25" ht="19.5" customHeight="1">
      <c r="B42" s="69" t="s">
        <v>11</v>
      </c>
      <c r="C42" s="18"/>
      <c r="D42" s="67" t="s">
        <v>15</v>
      </c>
      <c r="E42" s="68"/>
      <c r="F42" s="71">
        <f>SUM(D11:D41)+D7</f>
        <v>8256954</v>
      </c>
      <c r="G42" s="22"/>
      <c r="H42" s="67" t="s">
        <v>16</v>
      </c>
      <c r="I42" s="68"/>
      <c r="J42" s="71">
        <f>SUM(H11:H41)+H7</f>
        <v>9165071</v>
      </c>
      <c r="K42" s="22"/>
      <c r="L42" s="67" t="s">
        <v>17</v>
      </c>
      <c r="M42" s="68"/>
      <c r="N42" s="71">
        <f>SUM(L11:L41)+L7</f>
        <v>10263802</v>
      </c>
      <c r="O42" s="8"/>
      <c r="P42" s="76" t="s">
        <v>18</v>
      </c>
      <c r="Q42" s="77"/>
      <c r="R42" s="71">
        <f>SUM(P11:P41)+P7</f>
        <v>10074099</v>
      </c>
      <c r="S42" s="23"/>
      <c r="T42" s="73"/>
      <c r="U42" s="74"/>
      <c r="V42" s="74"/>
      <c r="W42" s="74"/>
      <c r="X42" s="74"/>
      <c r="Y42" s="74"/>
    </row>
    <row r="43" spans="2:25" ht="19.5" customHeight="1">
      <c r="B43" s="70"/>
      <c r="C43" s="23"/>
      <c r="D43" s="65">
        <f>SUM(D11:D41)</f>
        <v>831252</v>
      </c>
      <c r="E43" s="66"/>
      <c r="F43" s="72"/>
      <c r="G43" s="14"/>
      <c r="H43" s="65">
        <f>SUM(H11:H41)</f>
        <v>975294</v>
      </c>
      <c r="I43" s="66"/>
      <c r="J43" s="72"/>
      <c r="K43" s="14"/>
      <c r="L43" s="65">
        <f>SUM(L11:L41)</f>
        <v>1044967</v>
      </c>
      <c r="M43" s="66"/>
      <c r="N43" s="72"/>
      <c r="O43" s="1"/>
      <c r="P43" s="65">
        <f>SUM(P11:P41)</f>
        <v>1022168</v>
      </c>
      <c r="Q43" s="66"/>
      <c r="R43" s="72"/>
      <c r="S43" s="23"/>
      <c r="T43" s="75"/>
      <c r="U43" s="75"/>
      <c r="V43" s="75"/>
      <c r="W43" s="75"/>
      <c r="X43" s="75"/>
      <c r="Y43" s="75"/>
    </row>
  </sheetData>
  <sheetProtection/>
  <mergeCells count="45">
    <mergeCell ref="T42:Y43"/>
    <mergeCell ref="R42:R43"/>
    <mergeCell ref="P43:Q43"/>
    <mergeCell ref="J42:J43"/>
    <mergeCell ref="H43:I43"/>
    <mergeCell ref="L42:M42"/>
    <mergeCell ref="N42:N43"/>
    <mergeCell ref="P42:Q42"/>
    <mergeCell ref="E9:E10"/>
    <mergeCell ref="L43:M43"/>
    <mergeCell ref="H42:I42"/>
    <mergeCell ref="L9:L10"/>
    <mergeCell ref="M9:M10"/>
    <mergeCell ref="B42:B43"/>
    <mergeCell ref="D42:E42"/>
    <mergeCell ref="D43:E43"/>
    <mergeCell ref="F42:F43"/>
    <mergeCell ref="N9:N10"/>
    <mergeCell ref="F9:F10"/>
    <mergeCell ref="H5:J5"/>
    <mergeCell ref="T9:U9"/>
    <mergeCell ref="P7:R7"/>
    <mergeCell ref="I9:I10"/>
    <mergeCell ref="J9:J10"/>
    <mergeCell ref="H9:H10"/>
    <mergeCell ref="V9:W9"/>
    <mergeCell ref="D7:F7"/>
    <mergeCell ref="L5:N5"/>
    <mergeCell ref="H6:J6"/>
    <mergeCell ref="H7:J7"/>
    <mergeCell ref="D9:D10"/>
    <mergeCell ref="P5:R5"/>
    <mergeCell ref="P6:R6"/>
    <mergeCell ref="L6:N6"/>
    <mergeCell ref="L7:N7"/>
    <mergeCell ref="X9:Y9"/>
    <mergeCell ref="R9:R10"/>
    <mergeCell ref="B2:Y2"/>
    <mergeCell ref="B3:Y3"/>
    <mergeCell ref="T5:Y7"/>
    <mergeCell ref="P9:P10"/>
    <mergeCell ref="B9:B10"/>
    <mergeCell ref="Q9:Q10"/>
    <mergeCell ref="D5:F5"/>
    <mergeCell ref="D6:F6"/>
  </mergeCells>
  <conditionalFormatting sqref="T11:Y41">
    <cfRule type="cellIs" priority="1" dxfId="3" operator="lessThan" stopIfTrue="1">
      <formula>0</formula>
    </cfRule>
    <cfRule type="cellIs" priority="3" dxfId="4" operator="lessThan" stopIfTrue="1">
      <formula>0</formula>
    </cfRule>
  </conditionalFormatting>
  <conditionalFormatting sqref="P11:P16">
    <cfRule type="expression" priority="2" dxfId="5" stopIfTrue="1">
      <formula>$K$9&gt;0</formula>
    </cfRule>
  </conditionalFormatting>
  <printOptions horizontalCentered="1"/>
  <pageMargins left="0.11811023622047245" right="0.11811023622047245" top="0.1968503937007874" bottom="0.07874015748031496" header="0.5118110236220472" footer="0.5118110236220472"/>
  <pageSetup horizontalDpi="300" verticalDpi="300" orientation="landscape" paperSize="9" scale="64" r:id="rId2"/>
  <ignoredErrors>
    <ignoredError sqref="V12 X12" formula="1"/>
    <ignoredError sqref="Q43:R43 Q42" formulaRange="1"/>
    <ignoredError sqref="U28:Y36 V37:Y37 X38:Y3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hakan-seven</cp:lastModifiedBy>
  <cp:lastPrinted>2012-11-01T06:19:15Z</cp:lastPrinted>
  <dcterms:created xsi:type="dcterms:W3CDTF">2003-10-20T07:27:17Z</dcterms:created>
  <dcterms:modified xsi:type="dcterms:W3CDTF">2012-11-01T06:20:50Z</dcterms:modified>
  <cp:category/>
  <cp:version/>
  <cp:contentType/>
  <cp:contentStatus/>
</cp:coreProperties>
</file>