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09-2012 Yılları Ağustos Ayı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<sst xmlns="http://schemas.openxmlformats.org/spreadsheetml/2006/main" count="38" uniqueCount="19">
  <si>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</si>
  <si>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</si>
  <si>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</si>
  <si>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</si>
  <si>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</si>
  <si>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</si>
  <si>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</si>
  <si>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</si>
  <si>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</si>
  <si>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</si>
  <si>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</si>
  <si>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</si>
  <si>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 xml:space="preserve">2011 YILI </t>
  </si>
  <si>
    <t xml:space="preserve">2012 YILI </t>
  </si>
  <si>
    <t>2012 / 2011 YILI KARŞILAŞTIRMASI</t>
  </si>
  <si>
    <t>2009 YILI AĞUSTOS AYI</t>
  </si>
  <si>
    <t>2010 YILI AĞUSTOS AYI</t>
  </si>
  <si>
    <t>2011 YILI AĞUSTOS AYI</t>
  </si>
  <si>
    <t>2012 YILI AĞUSTOS AYI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</si>
</sst>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0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185" fontId="3" fillId="0" borderId="16" xfId="0" applyNumberFormat="1" applyFont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5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85" fontId="3" fillId="0" borderId="1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5" fontId="12" fillId="0" borderId="28" xfId="0" applyNumberFormat="1" applyFont="1" applyBorder="1" applyAlignment="1" quotePrefix="1">
      <alignment horizontal="center" vertical="center"/>
    </xf>
    <xf numFmtId="185" fontId="12" fillId="0" borderId="29" xfId="0" applyNumberFormat="1" applyFont="1" applyBorder="1" applyAlignment="1">
      <alignment horizontal="center" vertical="center"/>
    </xf>
    <xf numFmtId="185" fontId="12" fillId="0" borderId="30" xfId="0" applyNumberFormat="1" applyFont="1" applyBorder="1" applyAlignment="1">
      <alignment horizontal="center" vertical="center"/>
    </xf>
    <xf numFmtId="185" fontId="12" fillId="0" borderId="28" xfId="0" applyNumberFormat="1" applyFont="1" applyBorder="1" applyAlignment="1">
      <alignment horizontal="center" vertical="center"/>
    </xf>
    <xf numFmtId="185" fontId="3" fillId="0" borderId="36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85" fontId="4" fillId="0" borderId="20" xfId="0" applyNumberFormat="1" applyFont="1" applyBorder="1" applyAlignment="1">
      <alignment horizontal="center" vertical="center" wrapText="1"/>
    </xf>
    <xf numFmtId="185" fontId="4" fillId="0" borderId="21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185" fontId="9" fillId="0" borderId="28" xfId="0" applyNumberFormat="1" applyFont="1" applyBorder="1" applyAlignment="1">
      <alignment horizontal="center" vertical="center"/>
    </xf>
    <xf numFmtId="185" fontId="9" fillId="0" borderId="29" xfId="0" applyNumberFormat="1" applyFont="1" applyBorder="1" applyAlignment="1">
      <alignment horizontal="center" vertical="center"/>
    </xf>
    <xf numFmtId="185" fontId="13" fillId="0" borderId="33" xfId="0" applyNumberFormat="1" applyFont="1" applyBorder="1" applyAlignment="1">
      <alignment horizontal="center" vertical="center"/>
    </xf>
    <xf numFmtId="185" fontId="13" fillId="0" borderId="3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5" fontId="9" fillId="0" borderId="42" xfId="0" applyNumberFormat="1" applyFont="1" applyBorder="1" applyAlignment="1">
      <alignment horizontal="center" vertical="center"/>
    </xf>
    <xf numFmtId="185" fontId="9" fillId="0" borderId="43" xfId="0" applyNumberFormat="1" applyFont="1" applyBorder="1" applyAlignment="1">
      <alignment horizontal="center" vertical="center"/>
    </xf>
    <xf numFmtId="185" fontId="13" fillId="0" borderId="26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A31">
      <selection activeCell="R42" sqref="R42:R43"/>
    </sheetView>
  </sheetViews>
  <sheetFormatPr defaultColWidth="9.00390625" defaultRowHeight="15" customHeight="1"/>
  <cols>
    <col min="1" max="1" width="0.875" style="2" customWidth="1"/>
    <col min="2" max="2" width="12.75390625" style="3" customWidth="1"/>
    <col min="3" max="3" width="0.875" style="3" customWidth="1"/>
    <col min="4" max="4" width="10.75390625" style="3" customWidth="1"/>
    <col min="5" max="5" width="12.75390625" style="3" customWidth="1"/>
    <col min="6" max="6" width="13.375" style="3" customWidth="1"/>
    <col min="7" max="7" width="0.875" style="3" customWidth="1"/>
    <col min="8" max="8" width="10.75390625" style="3" customWidth="1"/>
    <col min="9" max="9" width="12.75390625" style="3" customWidth="1"/>
    <col min="10" max="10" width="13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3.75390625" style="3" customWidth="1"/>
    <col min="15" max="15" width="0.875" style="3" customWidth="1"/>
    <col min="16" max="16" width="10.75390625" style="3" customWidth="1"/>
    <col min="17" max="17" width="11.75390625" style="2" customWidth="1"/>
    <col min="18" max="18" width="14.00390625" style="3" bestFit="1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1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34" t="s">
        <v>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2:25" ht="36" customHeight="1">
      <c r="B3" s="35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ht="4.5" customHeight="1"/>
    <row r="5" spans="4:25" ht="24.75" customHeight="1">
      <c r="D5" s="49" t="s">
        <v>5</v>
      </c>
      <c r="E5" s="50"/>
      <c r="F5" s="51"/>
      <c r="G5" s="10"/>
      <c r="H5" s="49" t="s">
        <v>6</v>
      </c>
      <c r="I5" s="50"/>
      <c r="J5" s="51"/>
      <c r="K5" s="10"/>
      <c r="L5" s="49" t="s">
        <v>12</v>
      </c>
      <c r="M5" s="50"/>
      <c r="N5" s="51"/>
      <c r="O5" s="10"/>
      <c r="P5" s="49" t="s">
        <v>13</v>
      </c>
      <c r="Q5" s="50"/>
      <c r="R5" s="51"/>
      <c r="T5" s="36" t="s">
        <v>14</v>
      </c>
      <c r="U5" s="37"/>
      <c r="V5" s="37"/>
      <c r="W5" s="37"/>
      <c r="X5" s="37"/>
      <c r="Y5" s="38"/>
    </row>
    <row r="6" spans="4:25" ht="21.75" customHeight="1">
      <c r="D6" s="52" t="s">
        <v>3</v>
      </c>
      <c r="E6" s="53"/>
      <c r="F6" s="54"/>
      <c r="G6" s="1"/>
      <c r="H6" s="52" t="s">
        <v>3</v>
      </c>
      <c r="I6" s="53"/>
      <c r="J6" s="54"/>
      <c r="K6" s="1"/>
      <c r="L6" s="52" t="s">
        <v>3</v>
      </c>
      <c r="M6" s="53"/>
      <c r="N6" s="54"/>
      <c r="O6" s="1"/>
      <c r="P6" s="52" t="s">
        <v>3</v>
      </c>
      <c r="Q6" s="53"/>
      <c r="R6" s="54"/>
      <c r="T6" s="39"/>
      <c r="U6" s="40"/>
      <c r="V6" s="40"/>
      <c r="W6" s="40"/>
      <c r="X6" s="40"/>
      <c r="Y6" s="41"/>
    </row>
    <row r="7" spans="4:25" ht="21.75" customHeight="1">
      <c r="D7" s="55">
        <v>4735247</v>
      </c>
      <c r="E7" s="56"/>
      <c r="F7" s="57"/>
      <c r="G7" s="9"/>
      <c r="H7" s="58">
        <v>5350337</v>
      </c>
      <c r="I7" s="56"/>
      <c r="J7" s="57"/>
      <c r="K7" s="9"/>
      <c r="L7" s="58">
        <v>6076802</v>
      </c>
      <c r="M7" s="56"/>
      <c r="N7" s="57"/>
      <c r="O7" s="9"/>
      <c r="P7" s="58">
        <v>5785734</v>
      </c>
      <c r="Q7" s="56"/>
      <c r="R7" s="57"/>
      <c r="S7" s="6"/>
      <c r="T7" s="42"/>
      <c r="U7" s="43"/>
      <c r="V7" s="43"/>
      <c r="W7" s="43"/>
      <c r="X7" s="43"/>
      <c r="Y7" s="44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46" t="s">
        <v>0</v>
      </c>
      <c r="C9" s="24"/>
      <c r="D9" s="59" t="s">
        <v>4</v>
      </c>
      <c r="E9" s="65" t="s">
        <v>1</v>
      </c>
      <c r="F9" s="61" t="s">
        <v>2</v>
      </c>
      <c r="G9" s="25"/>
      <c r="H9" s="59" t="s">
        <v>4</v>
      </c>
      <c r="I9" s="65" t="s">
        <v>1</v>
      </c>
      <c r="J9" s="61" t="s">
        <v>2</v>
      </c>
      <c r="K9" s="25"/>
      <c r="L9" s="59" t="s">
        <v>4</v>
      </c>
      <c r="M9" s="65" t="s">
        <v>1</v>
      </c>
      <c r="N9" s="61" t="s">
        <v>2</v>
      </c>
      <c r="O9" s="25"/>
      <c r="P9" s="45" t="s">
        <v>4</v>
      </c>
      <c r="Q9" s="48" t="s">
        <v>1</v>
      </c>
      <c r="R9" s="32" t="s">
        <v>2</v>
      </c>
      <c r="S9" s="5"/>
      <c r="T9" s="63" t="s">
        <v>4</v>
      </c>
      <c r="U9" s="64"/>
      <c r="V9" s="30" t="s">
        <v>1</v>
      </c>
      <c r="W9" s="31"/>
      <c r="X9" s="30" t="s">
        <v>2</v>
      </c>
      <c r="Y9" s="31"/>
      <c r="Z9" s="5"/>
      <c r="AA9" s="5"/>
      <c r="AB9" s="5"/>
    </row>
    <row r="10" spans="2:28" s="4" customFormat="1" ht="21" customHeight="1">
      <c r="B10" s="47"/>
      <c r="C10" s="24"/>
      <c r="D10" s="60"/>
      <c r="E10" s="66"/>
      <c r="F10" s="62"/>
      <c r="G10" s="25"/>
      <c r="H10" s="60"/>
      <c r="I10" s="66"/>
      <c r="J10" s="62"/>
      <c r="K10" s="25"/>
      <c r="L10" s="60"/>
      <c r="M10" s="66"/>
      <c r="N10" s="62"/>
      <c r="O10" s="25"/>
      <c r="P10" s="45"/>
      <c r="Q10" s="48"/>
      <c r="R10" s="33"/>
      <c r="S10" s="5"/>
      <c r="T10" s="26" t="s">
        <v>7</v>
      </c>
      <c r="U10" s="27" t="s">
        <v>8</v>
      </c>
      <c r="V10" s="26" t="s">
        <v>7</v>
      </c>
      <c r="W10" s="27" t="s">
        <v>8</v>
      </c>
      <c r="X10" s="26" t="s">
        <v>7</v>
      </c>
      <c r="Y10" s="27" t="s">
        <v>8</v>
      </c>
      <c r="Z10" s="5"/>
      <c r="AA10" s="5"/>
      <c r="AB10" s="5"/>
    </row>
    <row r="11" spans="1:25" ht="19.5" customHeight="1">
      <c r="A11" s="2">
        <v>16</v>
      </c>
      <c r="B11" s="17">
        <v>41122</v>
      </c>
      <c r="C11" s="18"/>
      <c r="D11" s="19">
        <v>63087</v>
      </c>
      <c r="E11" s="20">
        <f>D11</f>
        <v>63087</v>
      </c>
      <c r="F11" s="21">
        <f>E11+D7</f>
        <v>4798334</v>
      </c>
      <c r="G11" s="22"/>
      <c r="H11" s="19">
        <v>56520</v>
      </c>
      <c r="I11" s="20">
        <f>H11</f>
        <v>56520</v>
      </c>
      <c r="J11" s="21">
        <f>I11+H7</f>
        <v>5406857</v>
      </c>
      <c r="K11" s="22"/>
      <c r="L11" s="19">
        <v>50426</v>
      </c>
      <c r="M11" s="20">
        <f>L11</f>
        <v>50426</v>
      </c>
      <c r="N11" s="21">
        <f>M11+L7</f>
        <v>6127228</v>
      </c>
      <c r="O11" s="8"/>
      <c r="P11" s="11">
        <v>58049</v>
      </c>
      <c r="Q11" s="12">
        <f>P11</f>
        <v>58049</v>
      </c>
      <c r="R11" s="13">
        <f>Q11+P7</f>
        <v>5843783</v>
      </c>
      <c r="S11" s="14"/>
      <c r="T11" s="15">
        <f>IF(P11="","",P11-L11)</f>
        <v>7623</v>
      </c>
      <c r="U11" s="16">
        <f>IF(P11="","",((T11/L11)*100))</f>
        <v>15.11720144369968</v>
      </c>
      <c r="V11" s="15">
        <f>IF(P11&lt;1,"",Q11-M11)</f>
        <v>7623</v>
      </c>
      <c r="W11" s="16">
        <f>IF(P11="","",((V11/M11)*100))</f>
        <v>15.11720144369968</v>
      </c>
      <c r="X11" s="15">
        <f>IF(P11&lt;1,"",R11-N11)</f>
        <v>-283445</v>
      </c>
      <c r="Y11" s="16">
        <f>IF(P11="","",((X11/N11)*100))</f>
        <v>-4.625990741653485</v>
      </c>
    </row>
    <row r="12" spans="2:25" ht="19.5" customHeight="1">
      <c r="B12" s="17">
        <v>41123</v>
      </c>
      <c r="C12" s="18"/>
      <c r="D12" s="19">
        <v>58366</v>
      </c>
      <c r="E12" s="20">
        <f>E11+D12</f>
        <v>121453</v>
      </c>
      <c r="F12" s="21">
        <f>F11+D12</f>
        <v>4856700</v>
      </c>
      <c r="G12" s="22"/>
      <c r="H12" s="19">
        <v>44603</v>
      </c>
      <c r="I12" s="20">
        <f>I11+H12</f>
        <v>101123</v>
      </c>
      <c r="J12" s="21">
        <f>J11+H12</f>
        <v>5451460</v>
      </c>
      <c r="K12" s="22"/>
      <c r="L12" s="19">
        <v>52202</v>
      </c>
      <c r="M12" s="20">
        <f>M11+L12</f>
        <v>102628</v>
      </c>
      <c r="N12" s="21">
        <f>N11+L12</f>
        <v>6179430</v>
      </c>
      <c r="O12" s="8"/>
      <c r="P12" s="11">
        <v>51421</v>
      </c>
      <c r="Q12" s="12">
        <f>IF(P12="","",(Q11+P12))</f>
        <v>109470</v>
      </c>
      <c r="R12" s="13">
        <f>IF(P12="","",(R11+P12))</f>
        <v>5895204</v>
      </c>
      <c r="S12" s="14"/>
      <c r="T12" s="15">
        <f aca="true" t="shared" si="0" ref="T12:T41">IF(P12="","",P12-L12)</f>
        <v>-781</v>
      </c>
      <c r="U12" s="16">
        <f aca="true" t="shared" si="1" ref="U12:U41">IF(P12="","",((T12/L12)*100))</f>
        <v>-1.4961112601049769</v>
      </c>
      <c r="V12" s="15">
        <f>IF(P12="","",Q12-M12)</f>
        <v>6842</v>
      </c>
      <c r="W12" s="16">
        <f aca="true" t="shared" si="2" ref="W12:W41">IF(P12="","",((V12/M12)*100))</f>
        <v>6.666796585727091</v>
      </c>
      <c r="X12" s="15">
        <f>IF(P12="","",R12-N12)</f>
        <v>-284226</v>
      </c>
      <c r="Y12" s="16">
        <f aca="true" t="shared" si="3" ref="Y12:Y41">IF(P12="","",((X12/N12)*100))</f>
        <v>-4.599550443972988</v>
      </c>
    </row>
    <row r="13" spans="2:25" ht="19.5" customHeight="1">
      <c r="B13" s="17">
        <v>41124</v>
      </c>
      <c r="C13" s="18"/>
      <c r="D13" s="19">
        <v>36365</v>
      </c>
      <c r="E13" s="20">
        <f aca="true" t="shared" si="4" ref="E13:E41">E12+D13</f>
        <v>157818</v>
      </c>
      <c r="F13" s="21">
        <f aca="true" t="shared" si="5" ref="F13:F41">F12+D13</f>
        <v>4893065</v>
      </c>
      <c r="G13" s="22"/>
      <c r="H13" s="19">
        <v>51089</v>
      </c>
      <c r="I13" s="20">
        <f aca="true" t="shared" si="6" ref="I13:I41">I12+H13</f>
        <v>152212</v>
      </c>
      <c r="J13" s="21">
        <f aca="true" t="shared" si="7" ref="J13:J41">J12+H13</f>
        <v>5502549</v>
      </c>
      <c r="K13" s="22"/>
      <c r="L13" s="19">
        <v>57473</v>
      </c>
      <c r="M13" s="20">
        <f aca="true" t="shared" si="8" ref="M13:M41">M12+L13</f>
        <v>160101</v>
      </c>
      <c r="N13" s="21">
        <f aca="true" t="shared" si="9" ref="N13:N41">N12+L13</f>
        <v>6236903</v>
      </c>
      <c r="O13" s="8"/>
      <c r="P13" s="11">
        <v>58533</v>
      </c>
      <c r="Q13" s="12">
        <f aca="true" t="shared" si="10" ref="Q13:Q41">IF(P13="","",(Q12+P13))</f>
        <v>168003</v>
      </c>
      <c r="R13" s="13">
        <f aca="true" t="shared" si="11" ref="R13:R41">IF(P13="","",(R12+P13))</f>
        <v>5953737</v>
      </c>
      <c r="S13" s="14"/>
      <c r="T13" s="15">
        <f t="shared" si="0"/>
        <v>1060</v>
      </c>
      <c r="U13" s="16">
        <f t="shared" si="1"/>
        <v>1.8443443008021156</v>
      </c>
      <c r="V13" s="15">
        <f aca="true" t="shared" si="12" ref="V13:V41">IF(P13="","",Q13-M13)</f>
        <v>7902</v>
      </c>
      <c r="W13" s="16">
        <f t="shared" si="2"/>
        <v>4.935634380797122</v>
      </c>
      <c r="X13" s="15">
        <f aca="true" t="shared" si="13" ref="X13:X41">IF(P13="","",R13-N13)</f>
        <v>-283166</v>
      </c>
      <c r="Y13" s="16">
        <f t="shared" si="3"/>
        <v>-4.540170017074179</v>
      </c>
    </row>
    <row r="14" spans="2:25" ht="19.5" customHeight="1">
      <c r="B14" s="17">
        <v>41125</v>
      </c>
      <c r="C14" s="18"/>
      <c r="D14" s="19">
        <v>47250</v>
      </c>
      <c r="E14" s="20">
        <f t="shared" si="4"/>
        <v>205068</v>
      </c>
      <c r="F14" s="21">
        <f t="shared" si="5"/>
        <v>4940315</v>
      </c>
      <c r="G14" s="22"/>
      <c r="H14" s="19">
        <v>51434</v>
      </c>
      <c r="I14" s="20">
        <f t="shared" si="6"/>
        <v>203646</v>
      </c>
      <c r="J14" s="21">
        <f t="shared" si="7"/>
        <v>5553983</v>
      </c>
      <c r="K14" s="22"/>
      <c r="L14" s="19">
        <v>48944</v>
      </c>
      <c r="M14" s="20">
        <f t="shared" si="8"/>
        <v>209045</v>
      </c>
      <c r="N14" s="21">
        <f t="shared" si="9"/>
        <v>6285847</v>
      </c>
      <c r="O14" s="8"/>
      <c r="P14" s="11">
        <v>69589</v>
      </c>
      <c r="Q14" s="12">
        <f t="shared" si="10"/>
        <v>237592</v>
      </c>
      <c r="R14" s="13">
        <f t="shared" si="11"/>
        <v>6023326</v>
      </c>
      <c r="S14" s="14"/>
      <c r="T14" s="15">
        <f t="shared" si="0"/>
        <v>20645</v>
      </c>
      <c r="U14" s="16">
        <f t="shared" si="1"/>
        <v>42.180859758090875</v>
      </c>
      <c r="V14" s="15">
        <f t="shared" si="12"/>
        <v>28547</v>
      </c>
      <c r="W14" s="16">
        <f t="shared" si="2"/>
        <v>13.655911406634935</v>
      </c>
      <c r="X14" s="15">
        <f t="shared" si="13"/>
        <v>-262521</v>
      </c>
      <c r="Y14" s="16">
        <f t="shared" si="3"/>
        <v>-4.176382275928765</v>
      </c>
    </row>
    <row r="15" spans="2:25" ht="19.5" customHeight="1">
      <c r="B15" s="17">
        <v>41126</v>
      </c>
      <c r="C15" s="18"/>
      <c r="D15" s="19">
        <v>51220</v>
      </c>
      <c r="E15" s="20">
        <f t="shared" si="4"/>
        <v>256288</v>
      </c>
      <c r="F15" s="21">
        <f t="shared" si="5"/>
        <v>4991535</v>
      </c>
      <c r="G15" s="22"/>
      <c r="H15" s="19">
        <v>41112</v>
      </c>
      <c r="I15" s="20">
        <f t="shared" si="6"/>
        <v>244758</v>
      </c>
      <c r="J15" s="21">
        <f t="shared" si="7"/>
        <v>5595095</v>
      </c>
      <c r="K15" s="22"/>
      <c r="L15" s="19">
        <v>59125</v>
      </c>
      <c r="M15" s="20">
        <f t="shared" si="8"/>
        <v>268170</v>
      </c>
      <c r="N15" s="21">
        <f t="shared" si="9"/>
        <v>6344972</v>
      </c>
      <c r="O15" s="8"/>
      <c r="P15" s="11">
        <v>64688</v>
      </c>
      <c r="Q15" s="12">
        <f t="shared" si="10"/>
        <v>302280</v>
      </c>
      <c r="R15" s="13">
        <f t="shared" si="11"/>
        <v>6088014</v>
      </c>
      <c r="S15" s="14"/>
      <c r="T15" s="15">
        <f t="shared" si="0"/>
        <v>5563</v>
      </c>
      <c r="U15" s="16">
        <f t="shared" si="1"/>
        <v>9.408879492600423</v>
      </c>
      <c r="V15" s="15">
        <f t="shared" si="12"/>
        <v>34110</v>
      </c>
      <c r="W15" s="16">
        <f t="shared" si="2"/>
        <v>12.719543573106613</v>
      </c>
      <c r="X15" s="15">
        <f t="shared" si="13"/>
        <v>-256958</v>
      </c>
      <c r="Y15" s="16">
        <f t="shared" si="3"/>
        <v>-4.0497893450120825</v>
      </c>
    </row>
    <row r="16" spans="2:25" ht="19.5" customHeight="1">
      <c r="B16" s="17">
        <v>41127</v>
      </c>
      <c r="C16" s="18"/>
      <c r="D16" s="19">
        <v>37189</v>
      </c>
      <c r="E16" s="20">
        <f t="shared" si="4"/>
        <v>293477</v>
      </c>
      <c r="F16" s="21">
        <f t="shared" si="5"/>
        <v>5028724</v>
      </c>
      <c r="G16" s="22"/>
      <c r="H16" s="19">
        <v>53974</v>
      </c>
      <c r="I16" s="20">
        <f t="shared" si="6"/>
        <v>298732</v>
      </c>
      <c r="J16" s="21">
        <f t="shared" si="7"/>
        <v>5649069</v>
      </c>
      <c r="K16" s="22"/>
      <c r="L16" s="19">
        <v>64932</v>
      </c>
      <c r="M16" s="20">
        <f t="shared" si="8"/>
        <v>333102</v>
      </c>
      <c r="N16" s="21">
        <f t="shared" si="9"/>
        <v>6409904</v>
      </c>
      <c r="O16" s="8"/>
      <c r="P16" s="11">
        <v>46582</v>
      </c>
      <c r="Q16" s="12">
        <f t="shared" si="10"/>
        <v>348862</v>
      </c>
      <c r="R16" s="13">
        <f t="shared" si="11"/>
        <v>6134596</v>
      </c>
      <c r="S16" s="14"/>
      <c r="T16" s="15">
        <f t="shared" si="0"/>
        <v>-18350</v>
      </c>
      <c r="U16" s="16">
        <f t="shared" si="1"/>
        <v>-28.260333887759504</v>
      </c>
      <c r="V16" s="15">
        <f t="shared" si="12"/>
        <v>15760</v>
      </c>
      <c r="W16" s="16">
        <f t="shared" si="2"/>
        <v>4.731283510756465</v>
      </c>
      <c r="X16" s="15">
        <f t="shared" si="13"/>
        <v>-275308</v>
      </c>
      <c r="Y16" s="16">
        <f t="shared" si="3"/>
        <v>-4.295040924169847</v>
      </c>
    </row>
    <row r="17" spans="2:25" ht="19.5" customHeight="1">
      <c r="B17" s="17">
        <v>41128</v>
      </c>
      <c r="C17" s="18"/>
      <c r="D17" s="19">
        <v>49569</v>
      </c>
      <c r="E17" s="20">
        <f t="shared" si="4"/>
        <v>343046</v>
      </c>
      <c r="F17" s="21">
        <f t="shared" si="5"/>
        <v>5078293</v>
      </c>
      <c r="G17" s="22"/>
      <c r="H17" s="19">
        <v>62326</v>
      </c>
      <c r="I17" s="20">
        <f t="shared" si="6"/>
        <v>361058</v>
      </c>
      <c r="J17" s="21">
        <f t="shared" si="7"/>
        <v>5711395</v>
      </c>
      <c r="K17" s="22"/>
      <c r="L17" s="19">
        <v>61419</v>
      </c>
      <c r="M17" s="20">
        <f t="shared" si="8"/>
        <v>394521</v>
      </c>
      <c r="N17" s="21">
        <f t="shared" si="9"/>
        <v>6471323</v>
      </c>
      <c r="O17" s="8"/>
      <c r="P17" s="11">
        <v>59742</v>
      </c>
      <c r="Q17" s="12">
        <f t="shared" si="10"/>
        <v>408604</v>
      </c>
      <c r="R17" s="13">
        <f t="shared" si="11"/>
        <v>6194338</v>
      </c>
      <c r="S17" s="14"/>
      <c r="T17" s="15">
        <f t="shared" si="0"/>
        <v>-1677</v>
      </c>
      <c r="U17" s="16">
        <f t="shared" si="1"/>
        <v>-2.7304254383822597</v>
      </c>
      <c r="V17" s="15">
        <f t="shared" si="12"/>
        <v>14083</v>
      </c>
      <c r="W17" s="16">
        <f t="shared" si="2"/>
        <v>3.5696452153370797</v>
      </c>
      <c r="X17" s="15">
        <f t="shared" si="13"/>
        <v>-276985</v>
      </c>
      <c r="Y17" s="16">
        <f t="shared" si="3"/>
        <v>-4.280191237556833</v>
      </c>
    </row>
    <row r="18" spans="2:25" ht="19.5" customHeight="1">
      <c r="B18" s="17">
        <v>41129</v>
      </c>
      <c r="C18" s="18"/>
      <c r="D18" s="19">
        <v>61159</v>
      </c>
      <c r="E18" s="20">
        <f t="shared" si="4"/>
        <v>404205</v>
      </c>
      <c r="F18" s="21">
        <f t="shared" si="5"/>
        <v>5139452</v>
      </c>
      <c r="G18" s="22"/>
      <c r="H18" s="19">
        <v>55090</v>
      </c>
      <c r="I18" s="20">
        <f t="shared" si="6"/>
        <v>416148</v>
      </c>
      <c r="J18" s="21">
        <f t="shared" si="7"/>
        <v>5766485</v>
      </c>
      <c r="K18" s="22"/>
      <c r="L18" s="19">
        <v>46984</v>
      </c>
      <c r="M18" s="20">
        <f t="shared" si="8"/>
        <v>441505</v>
      </c>
      <c r="N18" s="21">
        <f t="shared" si="9"/>
        <v>6518307</v>
      </c>
      <c r="O18" s="8"/>
      <c r="P18" s="11">
        <v>56721</v>
      </c>
      <c r="Q18" s="12">
        <f t="shared" si="10"/>
        <v>465325</v>
      </c>
      <c r="R18" s="13">
        <f t="shared" si="11"/>
        <v>6251059</v>
      </c>
      <c r="S18" s="14"/>
      <c r="T18" s="15">
        <f t="shared" si="0"/>
        <v>9737</v>
      </c>
      <c r="U18" s="16">
        <f t="shared" si="1"/>
        <v>20.724076281287246</v>
      </c>
      <c r="V18" s="15">
        <f t="shared" si="12"/>
        <v>23820</v>
      </c>
      <c r="W18" s="16">
        <f t="shared" si="2"/>
        <v>5.39518238751543</v>
      </c>
      <c r="X18" s="15">
        <f t="shared" si="13"/>
        <v>-267248</v>
      </c>
      <c r="Y18" s="16">
        <f t="shared" si="3"/>
        <v>-4.099960311780344</v>
      </c>
    </row>
    <row r="19" spans="2:25" ht="19.5" customHeight="1">
      <c r="B19" s="17">
        <v>41130</v>
      </c>
      <c r="C19" s="18"/>
      <c r="D19" s="19">
        <v>56967</v>
      </c>
      <c r="E19" s="20">
        <f t="shared" si="4"/>
        <v>461172</v>
      </c>
      <c r="F19" s="21">
        <f t="shared" si="5"/>
        <v>5196419</v>
      </c>
      <c r="G19" s="22"/>
      <c r="H19" s="19">
        <v>43605</v>
      </c>
      <c r="I19" s="20">
        <f t="shared" si="6"/>
        <v>459753</v>
      </c>
      <c r="J19" s="21">
        <f t="shared" si="7"/>
        <v>5810090</v>
      </c>
      <c r="K19" s="22"/>
      <c r="L19" s="19">
        <v>52505</v>
      </c>
      <c r="M19" s="20">
        <f t="shared" si="8"/>
        <v>494010</v>
      </c>
      <c r="N19" s="21">
        <f t="shared" si="9"/>
        <v>6570812</v>
      </c>
      <c r="O19" s="8"/>
      <c r="P19" s="11">
        <v>48995</v>
      </c>
      <c r="Q19" s="12">
        <f t="shared" si="10"/>
        <v>514320</v>
      </c>
      <c r="R19" s="13">
        <f t="shared" si="11"/>
        <v>6300054</v>
      </c>
      <c r="S19" s="14"/>
      <c r="T19" s="15">
        <f t="shared" si="0"/>
        <v>-3510</v>
      </c>
      <c r="U19" s="16">
        <f t="shared" si="1"/>
        <v>-6.685077611656033</v>
      </c>
      <c r="V19" s="15">
        <f t="shared" si="12"/>
        <v>20310</v>
      </c>
      <c r="W19" s="16">
        <f t="shared" si="2"/>
        <v>4.111252808647598</v>
      </c>
      <c r="X19" s="15">
        <f t="shared" si="13"/>
        <v>-270758</v>
      </c>
      <c r="Y19" s="16">
        <f t="shared" si="3"/>
        <v>-4.120617056156834</v>
      </c>
    </row>
    <row r="20" spans="2:25" ht="19.5" customHeight="1">
      <c r="B20" s="17">
        <v>41131</v>
      </c>
      <c r="C20" s="18"/>
      <c r="D20" s="19">
        <v>35540</v>
      </c>
      <c r="E20" s="20">
        <f t="shared" si="4"/>
        <v>496712</v>
      </c>
      <c r="F20" s="21">
        <f t="shared" si="5"/>
        <v>5231959</v>
      </c>
      <c r="G20" s="22"/>
      <c r="H20" s="19">
        <v>50776</v>
      </c>
      <c r="I20" s="20">
        <f t="shared" si="6"/>
        <v>510529</v>
      </c>
      <c r="J20" s="21">
        <f t="shared" si="7"/>
        <v>5860866</v>
      </c>
      <c r="K20" s="22"/>
      <c r="L20" s="19">
        <v>57658</v>
      </c>
      <c r="M20" s="20">
        <f t="shared" si="8"/>
        <v>551668</v>
      </c>
      <c r="N20" s="21">
        <f t="shared" si="9"/>
        <v>6628470</v>
      </c>
      <c r="O20" s="8"/>
      <c r="P20" s="11">
        <v>55942</v>
      </c>
      <c r="Q20" s="12">
        <f t="shared" si="10"/>
        <v>570262</v>
      </c>
      <c r="R20" s="13">
        <f t="shared" si="11"/>
        <v>6355996</v>
      </c>
      <c r="S20" s="14"/>
      <c r="T20" s="15">
        <f t="shared" si="0"/>
        <v>-1716</v>
      </c>
      <c r="U20" s="16">
        <f t="shared" si="1"/>
        <v>-2.9761698289916403</v>
      </c>
      <c r="V20" s="15">
        <f t="shared" si="12"/>
        <v>18594</v>
      </c>
      <c r="W20" s="16">
        <f t="shared" si="2"/>
        <v>3.3705054489294284</v>
      </c>
      <c r="X20" s="15">
        <f t="shared" si="13"/>
        <v>-272474</v>
      </c>
      <c r="Y20" s="16">
        <f t="shared" si="3"/>
        <v>-4.1106620381475665</v>
      </c>
    </row>
    <row r="21" spans="2:26" ht="19.5" customHeight="1">
      <c r="B21" s="17">
        <v>41132</v>
      </c>
      <c r="C21" s="18"/>
      <c r="D21" s="19">
        <v>46338</v>
      </c>
      <c r="E21" s="20">
        <f t="shared" si="4"/>
        <v>543050</v>
      </c>
      <c r="F21" s="21">
        <f t="shared" si="5"/>
        <v>5278297</v>
      </c>
      <c r="G21" s="22"/>
      <c r="H21" s="19">
        <v>48777</v>
      </c>
      <c r="I21" s="20">
        <f t="shared" si="6"/>
        <v>559306</v>
      </c>
      <c r="J21" s="21">
        <f t="shared" si="7"/>
        <v>5909643</v>
      </c>
      <c r="K21" s="22"/>
      <c r="L21" s="19">
        <v>50201</v>
      </c>
      <c r="M21" s="20">
        <f t="shared" si="8"/>
        <v>601869</v>
      </c>
      <c r="N21" s="21">
        <f t="shared" si="9"/>
        <v>6678671</v>
      </c>
      <c r="O21" s="8"/>
      <c r="P21" s="11">
        <v>67753</v>
      </c>
      <c r="Q21" s="12">
        <f t="shared" si="10"/>
        <v>638015</v>
      </c>
      <c r="R21" s="13">
        <f t="shared" si="11"/>
        <v>6423749</v>
      </c>
      <c r="S21" s="14"/>
      <c r="T21" s="15">
        <f t="shared" si="0"/>
        <v>17552</v>
      </c>
      <c r="U21" s="16">
        <f t="shared" si="1"/>
        <v>34.963446943287984</v>
      </c>
      <c r="V21" s="15">
        <f t="shared" si="12"/>
        <v>36146</v>
      </c>
      <c r="W21" s="16">
        <f t="shared" si="2"/>
        <v>6.00562580893849</v>
      </c>
      <c r="X21" s="15">
        <f t="shared" si="13"/>
        <v>-254922</v>
      </c>
      <c r="Y21" s="16">
        <f t="shared" si="3"/>
        <v>-3.81695699638446</v>
      </c>
      <c r="Z21" s="7"/>
    </row>
    <row r="22" spans="2:25" ht="19.5" customHeight="1">
      <c r="B22" s="17">
        <v>41133</v>
      </c>
      <c r="C22" s="18"/>
      <c r="D22" s="19">
        <v>48474</v>
      </c>
      <c r="E22" s="20">
        <f t="shared" si="4"/>
        <v>591524</v>
      </c>
      <c r="F22" s="21">
        <f t="shared" si="5"/>
        <v>5326771</v>
      </c>
      <c r="G22" s="22"/>
      <c r="H22" s="19">
        <v>41343</v>
      </c>
      <c r="I22" s="20">
        <f t="shared" si="6"/>
        <v>600649</v>
      </c>
      <c r="J22" s="21">
        <f t="shared" si="7"/>
        <v>5950986</v>
      </c>
      <c r="K22" s="22"/>
      <c r="L22" s="19">
        <v>55154</v>
      </c>
      <c r="M22" s="20">
        <f t="shared" si="8"/>
        <v>657023</v>
      </c>
      <c r="N22" s="21">
        <f t="shared" si="9"/>
        <v>6733825</v>
      </c>
      <c r="O22" s="8"/>
      <c r="P22" s="11">
        <v>64049</v>
      </c>
      <c r="Q22" s="12">
        <f t="shared" si="10"/>
        <v>702064</v>
      </c>
      <c r="R22" s="13">
        <f t="shared" si="11"/>
        <v>6487798</v>
      </c>
      <c r="S22" s="14"/>
      <c r="T22" s="15">
        <f t="shared" si="0"/>
        <v>8895</v>
      </c>
      <c r="U22" s="16">
        <f t="shared" si="1"/>
        <v>16.127570076513038</v>
      </c>
      <c r="V22" s="15">
        <f t="shared" si="12"/>
        <v>45041</v>
      </c>
      <c r="W22" s="16">
        <f t="shared" si="2"/>
        <v>6.855315567339347</v>
      </c>
      <c r="X22" s="15">
        <f t="shared" si="13"/>
        <v>-246027</v>
      </c>
      <c r="Y22" s="16">
        <f t="shared" si="3"/>
        <v>-3.6535995515178965</v>
      </c>
    </row>
    <row r="23" spans="2:25" ht="19.5" customHeight="1">
      <c r="B23" s="17">
        <v>41134</v>
      </c>
      <c r="C23" s="18"/>
      <c r="D23" s="19">
        <v>38633</v>
      </c>
      <c r="E23" s="20">
        <f t="shared" si="4"/>
        <v>630157</v>
      </c>
      <c r="F23" s="21">
        <f t="shared" si="5"/>
        <v>5365404</v>
      </c>
      <c r="G23" s="22"/>
      <c r="H23" s="19">
        <v>52974</v>
      </c>
      <c r="I23" s="20">
        <f t="shared" si="6"/>
        <v>653623</v>
      </c>
      <c r="J23" s="21">
        <f t="shared" si="7"/>
        <v>6003960</v>
      </c>
      <c r="K23" s="22"/>
      <c r="L23" s="19">
        <v>67971</v>
      </c>
      <c r="M23" s="20">
        <f t="shared" si="8"/>
        <v>724994</v>
      </c>
      <c r="N23" s="21">
        <f t="shared" si="9"/>
        <v>6801796</v>
      </c>
      <c r="O23" s="8"/>
      <c r="P23" s="11">
        <v>45653</v>
      </c>
      <c r="Q23" s="12">
        <f t="shared" si="10"/>
        <v>747717</v>
      </c>
      <c r="R23" s="13">
        <f t="shared" si="11"/>
        <v>6533451</v>
      </c>
      <c r="S23" s="14"/>
      <c r="T23" s="15">
        <f t="shared" si="0"/>
        <v>-22318</v>
      </c>
      <c r="U23" s="16">
        <f t="shared" si="1"/>
        <v>-32.83459122272734</v>
      </c>
      <c r="V23" s="15">
        <f t="shared" si="12"/>
        <v>22723</v>
      </c>
      <c r="W23" s="16">
        <f t="shared" si="2"/>
        <v>3.1342328350303585</v>
      </c>
      <c r="X23" s="15">
        <f t="shared" si="13"/>
        <v>-268345</v>
      </c>
      <c r="Y23" s="16">
        <f t="shared" si="3"/>
        <v>-3.9452080009456325</v>
      </c>
    </row>
    <row r="24" spans="2:25" ht="19.5" customHeight="1">
      <c r="B24" s="17">
        <v>41135</v>
      </c>
      <c r="C24" s="18"/>
      <c r="D24" s="19">
        <v>45623</v>
      </c>
      <c r="E24" s="20">
        <f t="shared" si="4"/>
        <v>675780</v>
      </c>
      <c r="F24" s="21">
        <f t="shared" si="5"/>
        <v>5411027</v>
      </c>
      <c r="G24" s="22"/>
      <c r="H24" s="19">
        <v>60289</v>
      </c>
      <c r="I24" s="20">
        <f t="shared" si="6"/>
        <v>713912</v>
      </c>
      <c r="J24" s="21">
        <f t="shared" si="7"/>
        <v>6064249</v>
      </c>
      <c r="K24" s="22"/>
      <c r="L24" s="19">
        <v>59236</v>
      </c>
      <c r="M24" s="20">
        <f t="shared" si="8"/>
        <v>784230</v>
      </c>
      <c r="N24" s="21">
        <f t="shared" si="9"/>
        <v>6861032</v>
      </c>
      <c r="O24" s="8"/>
      <c r="P24" s="11">
        <v>56299</v>
      </c>
      <c r="Q24" s="12">
        <f t="shared" si="10"/>
        <v>804016</v>
      </c>
      <c r="R24" s="13">
        <f t="shared" si="11"/>
        <v>6589750</v>
      </c>
      <c r="S24" s="14"/>
      <c r="T24" s="15">
        <f t="shared" si="0"/>
        <v>-2937</v>
      </c>
      <c r="U24" s="16">
        <f t="shared" si="1"/>
        <v>-4.9581335674252145</v>
      </c>
      <c r="V24" s="15">
        <f t="shared" si="12"/>
        <v>19786</v>
      </c>
      <c r="W24" s="16">
        <f t="shared" si="2"/>
        <v>2.5229843285770754</v>
      </c>
      <c r="X24" s="15">
        <f t="shared" si="13"/>
        <v>-271282</v>
      </c>
      <c r="Y24" s="16">
        <f t="shared" si="3"/>
        <v>-3.953953282829755</v>
      </c>
    </row>
    <row r="25" spans="2:25" ht="19.5" customHeight="1">
      <c r="B25" s="17">
        <v>41136</v>
      </c>
      <c r="C25" s="18"/>
      <c r="D25" s="19">
        <v>60003</v>
      </c>
      <c r="E25" s="20">
        <f t="shared" si="4"/>
        <v>735783</v>
      </c>
      <c r="F25" s="21">
        <f t="shared" si="5"/>
        <v>5471030</v>
      </c>
      <c r="G25" s="22"/>
      <c r="H25" s="19">
        <v>53690</v>
      </c>
      <c r="I25" s="20">
        <f t="shared" si="6"/>
        <v>767602</v>
      </c>
      <c r="J25" s="21">
        <f t="shared" si="7"/>
        <v>6117939</v>
      </c>
      <c r="K25" s="22"/>
      <c r="L25" s="19">
        <v>49380</v>
      </c>
      <c r="M25" s="20">
        <f t="shared" si="8"/>
        <v>833610</v>
      </c>
      <c r="N25" s="21">
        <f t="shared" si="9"/>
        <v>6910412</v>
      </c>
      <c r="O25" s="8"/>
      <c r="P25" s="11">
        <v>55276</v>
      </c>
      <c r="Q25" s="12">
        <f t="shared" si="10"/>
        <v>859292</v>
      </c>
      <c r="R25" s="13">
        <f t="shared" si="11"/>
        <v>6645026</v>
      </c>
      <c r="S25" s="14"/>
      <c r="T25" s="15">
        <f t="shared" si="0"/>
        <v>5896</v>
      </c>
      <c r="U25" s="16">
        <f t="shared" si="1"/>
        <v>11.940056703118671</v>
      </c>
      <c r="V25" s="15">
        <f t="shared" si="12"/>
        <v>25682</v>
      </c>
      <c r="W25" s="16">
        <f t="shared" si="2"/>
        <v>3.080817168699992</v>
      </c>
      <c r="X25" s="15">
        <f t="shared" si="13"/>
        <v>-265386</v>
      </c>
      <c r="Y25" s="16">
        <f t="shared" si="3"/>
        <v>-3.840378837036055</v>
      </c>
    </row>
    <row r="26" spans="2:25" ht="19.5" customHeight="1">
      <c r="B26" s="17">
        <v>41137</v>
      </c>
      <c r="C26" s="18"/>
      <c r="D26" s="19">
        <v>56172</v>
      </c>
      <c r="E26" s="20">
        <f t="shared" si="4"/>
        <v>791955</v>
      </c>
      <c r="F26" s="21">
        <f t="shared" si="5"/>
        <v>5527202</v>
      </c>
      <c r="G26" s="22"/>
      <c r="H26" s="19">
        <v>42017</v>
      </c>
      <c r="I26" s="20">
        <f t="shared" si="6"/>
        <v>809619</v>
      </c>
      <c r="J26" s="21">
        <f t="shared" si="7"/>
        <v>6159956</v>
      </c>
      <c r="K26" s="22"/>
      <c r="L26" s="19">
        <v>54743</v>
      </c>
      <c r="M26" s="20">
        <f t="shared" si="8"/>
        <v>888353</v>
      </c>
      <c r="N26" s="21">
        <f t="shared" si="9"/>
        <v>6965155</v>
      </c>
      <c r="O26" s="8"/>
      <c r="P26" s="11">
        <v>49137</v>
      </c>
      <c r="Q26" s="12">
        <f t="shared" si="10"/>
        <v>908429</v>
      </c>
      <c r="R26" s="13">
        <f t="shared" si="11"/>
        <v>6694163</v>
      </c>
      <c r="S26" s="14"/>
      <c r="T26" s="15">
        <f t="shared" si="0"/>
        <v>-5606</v>
      </c>
      <c r="U26" s="16">
        <f t="shared" si="1"/>
        <v>-10.240578704126554</v>
      </c>
      <c r="V26" s="15">
        <f t="shared" si="12"/>
        <v>20076</v>
      </c>
      <c r="W26" s="16">
        <f t="shared" si="2"/>
        <v>2.2599124447151073</v>
      </c>
      <c r="X26" s="15">
        <f t="shared" si="13"/>
        <v>-270992</v>
      </c>
      <c r="Y26" s="16">
        <f t="shared" si="3"/>
        <v>-3.8906815426218078</v>
      </c>
    </row>
    <row r="27" spans="2:25" ht="19.5" customHeight="1">
      <c r="B27" s="17">
        <v>41138</v>
      </c>
      <c r="C27" s="18"/>
      <c r="D27" s="19">
        <v>33687</v>
      </c>
      <c r="E27" s="20">
        <f t="shared" si="4"/>
        <v>825642</v>
      </c>
      <c r="F27" s="21">
        <f t="shared" si="5"/>
        <v>5560889</v>
      </c>
      <c r="G27" s="22"/>
      <c r="H27" s="19">
        <v>50221</v>
      </c>
      <c r="I27" s="20">
        <f t="shared" si="6"/>
        <v>859840</v>
      </c>
      <c r="J27" s="21">
        <f t="shared" si="7"/>
        <v>6210177</v>
      </c>
      <c r="K27" s="22"/>
      <c r="L27" s="19">
        <v>59010</v>
      </c>
      <c r="M27" s="20">
        <f t="shared" si="8"/>
        <v>947363</v>
      </c>
      <c r="N27" s="21">
        <f t="shared" si="9"/>
        <v>7024165</v>
      </c>
      <c r="O27" s="8"/>
      <c r="P27" s="11">
        <v>60952</v>
      </c>
      <c r="Q27" s="12">
        <f t="shared" si="10"/>
        <v>969381</v>
      </c>
      <c r="R27" s="13">
        <f t="shared" si="11"/>
        <v>6755115</v>
      </c>
      <c r="S27" s="14"/>
      <c r="T27" s="15">
        <f t="shared" si="0"/>
        <v>1942</v>
      </c>
      <c r="U27" s="16">
        <f t="shared" si="1"/>
        <v>3.290967632604643</v>
      </c>
      <c r="V27" s="15">
        <f t="shared" si="12"/>
        <v>22018</v>
      </c>
      <c r="W27" s="16">
        <f t="shared" si="2"/>
        <v>2.3241355214421504</v>
      </c>
      <c r="X27" s="15">
        <f t="shared" si="13"/>
        <v>-269050</v>
      </c>
      <c r="Y27" s="16">
        <f t="shared" si="3"/>
        <v>-3.8303485182936337</v>
      </c>
    </row>
    <row r="28" spans="2:25" ht="19.5" customHeight="1">
      <c r="B28" s="17">
        <v>41139</v>
      </c>
      <c r="C28" s="18"/>
      <c r="D28" s="19">
        <v>48248</v>
      </c>
      <c r="E28" s="20">
        <f t="shared" si="4"/>
        <v>873890</v>
      </c>
      <c r="F28" s="21">
        <f t="shared" si="5"/>
        <v>5609137</v>
      </c>
      <c r="G28" s="22"/>
      <c r="H28" s="19">
        <v>47975</v>
      </c>
      <c r="I28" s="20">
        <f t="shared" si="6"/>
        <v>907815</v>
      </c>
      <c r="J28" s="21">
        <f t="shared" si="7"/>
        <v>6258152</v>
      </c>
      <c r="K28" s="22"/>
      <c r="L28" s="19">
        <v>48879</v>
      </c>
      <c r="M28" s="20">
        <f t="shared" si="8"/>
        <v>996242</v>
      </c>
      <c r="N28" s="21">
        <f t="shared" si="9"/>
        <v>7073044</v>
      </c>
      <c r="O28" s="8"/>
      <c r="P28" s="11">
        <v>70623</v>
      </c>
      <c r="Q28" s="12">
        <f t="shared" si="10"/>
        <v>1040004</v>
      </c>
      <c r="R28" s="13">
        <f t="shared" si="11"/>
        <v>6825738</v>
      </c>
      <c r="S28" s="14"/>
      <c r="T28" s="15">
        <f t="shared" si="0"/>
        <v>21744</v>
      </c>
      <c r="U28" s="16">
        <f t="shared" si="1"/>
        <v>44.48536181182103</v>
      </c>
      <c r="V28" s="15">
        <f t="shared" si="12"/>
        <v>43762</v>
      </c>
      <c r="W28" s="16">
        <f t="shared" si="2"/>
        <v>4.392707795896981</v>
      </c>
      <c r="X28" s="15">
        <f t="shared" si="13"/>
        <v>-247306</v>
      </c>
      <c r="Y28" s="16">
        <f t="shared" si="3"/>
        <v>-3.4964578192925138</v>
      </c>
    </row>
    <row r="29" spans="2:25" ht="19.5" customHeight="1">
      <c r="B29" s="17">
        <v>41140</v>
      </c>
      <c r="C29" s="18"/>
      <c r="D29" s="19">
        <v>46762</v>
      </c>
      <c r="E29" s="20">
        <f t="shared" si="4"/>
        <v>920652</v>
      </c>
      <c r="F29" s="21">
        <f t="shared" si="5"/>
        <v>5655899</v>
      </c>
      <c r="G29" s="22"/>
      <c r="H29" s="19">
        <v>39185</v>
      </c>
      <c r="I29" s="20">
        <f t="shared" si="6"/>
        <v>947000</v>
      </c>
      <c r="J29" s="21">
        <f t="shared" si="7"/>
        <v>6297337</v>
      </c>
      <c r="K29" s="22"/>
      <c r="L29" s="19">
        <v>55908</v>
      </c>
      <c r="M29" s="20">
        <f t="shared" si="8"/>
        <v>1052150</v>
      </c>
      <c r="N29" s="21">
        <f t="shared" si="9"/>
        <v>7128952</v>
      </c>
      <c r="O29" s="8"/>
      <c r="P29" s="11">
        <v>63718</v>
      </c>
      <c r="Q29" s="12">
        <f t="shared" si="10"/>
        <v>1103722</v>
      </c>
      <c r="R29" s="13">
        <f t="shared" si="11"/>
        <v>6889456</v>
      </c>
      <c r="S29" s="14"/>
      <c r="T29" s="15">
        <f t="shared" si="0"/>
        <v>7810</v>
      </c>
      <c r="U29" s="16">
        <f t="shared" si="1"/>
        <v>13.969378264291334</v>
      </c>
      <c r="V29" s="15">
        <f t="shared" si="12"/>
        <v>51572</v>
      </c>
      <c r="W29" s="16">
        <f t="shared" si="2"/>
        <v>4.901582473981847</v>
      </c>
      <c r="X29" s="15">
        <f t="shared" si="13"/>
        <v>-239496</v>
      </c>
      <c r="Y29" s="16">
        <f t="shared" si="3"/>
        <v>-3.3594839746431173</v>
      </c>
    </row>
    <row r="30" spans="2:25" ht="19.5" customHeight="1">
      <c r="B30" s="17">
        <v>41141</v>
      </c>
      <c r="C30" s="18"/>
      <c r="D30" s="19">
        <v>37773</v>
      </c>
      <c r="E30" s="20">
        <f t="shared" si="4"/>
        <v>958425</v>
      </c>
      <c r="F30" s="21">
        <f t="shared" si="5"/>
        <v>5693672</v>
      </c>
      <c r="G30" s="22"/>
      <c r="H30" s="19">
        <v>50047</v>
      </c>
      <c r="I30" s="20">
        <f t="shared" si="6"/>
        <v>997047</v>
      </c>
      <c r="J30" s="21">
        <f t="shared" si="7"/>
        <v>6347384</v>
      </c>
      <c r="K30" s="22"/>
      <c r="L30" s="19">
        <v>64087</v>
      </c>
      <c r="M30" s="20">
        <f t="shared" si="8"/>
        <v>1116237</v>
      </c>
      <c r="N30" s="21">
        <f t="shared" si="9"/>
        <v>7193039</v>
      </c>
      <c r="O30" s="8"/>
      <c r="P30" s="11">
        <v>47557</v>
      </c>
      <c r="Q30" s="12">
        <f t="shared" si="10"/>
        <v>1151279</v>
      </c>
      <c r="R30" s="13">
        <f t="shared" si="11"/>
        <v>6937013</v>
      </c>
      <c r="S30" s="14"/>
      <c r="T30" s="15">
        <f t="shared" si="0"/>
        <v>-16530</v>
      </c>
      <c r="U30" s="16">
        <f t="shared" si="1"/>
        <v>-25.7930625555885</v>
      </c>
      <c r="V30" s="15">
        <f t="shared" si="12"/>
        <v>35042</v>
      </c>
      <c r="W30" s="16">
        <f t="shared" si="2"/>
        <v>3.139297478940404</v>
      </c>
      <c r="X30" s="15">
        <f t="shared" si="13"/>
        <v>-256026</v>
      </c>
      <c r="Y30" s="16">
        <f t="shared" si="3"/>
        <v>-3.5593578736331053</v>
      </c>
    </row>
    <row r="31" spans="2:25" ht="19.5" customHeight="1">
      <c r="B31" s="17">
        <v>41142</v>
      </c>
      <c r="C31" s="18"/>
      <c r="D31" s="19">
        <v>43001</v>
      </c>
      <c r="E31" s="20">
        <f t="shared" si="4"/>
        <v>1001426</v>
      </c>
      <c r="F31" s="21">
        <f t="shared" si="5"/>
        <v>5736673</v>
      </c>
      <c r="G31" s="22"/>
      <c r="H31" s="19">
        <v>55950</v>
      </c>
      <c r="I31" s="20">
        <f t="shared" si="6"/>
        <v>1052997</v>
      </c>
      <c r="J31" s="21">
        <f t="shared" si="7"/>
        <v>6403334</v>
      </c>
      <c r="K31" s="22"/>
      <c r="L31" s="19">
        <v>59460</v>
      </c>
      <c r="M31" s="20">
        <f t="shared" si="8"/>
        <v>1175697</v>
      </c>
      <c r="N31" s="21">
        <f t="shared" si="9"/>
        <v>7252499</v>
      </c>
      <c r="O31" s="8"/>
      <c r="P31" s="11">
        <v>55611</v>
      </c>
      <c r="Q31" s="12">
        <f t="shared" si="10"/>
        <v>1206890</v>
      </c>
      <c r="R31" s="13">
        <f t="shared" si="11"/>
        <v>6992624</v>
      </c>
      <c r="S31" s="14"/>
      <c r="T31" s="15">
        <f t="shared" si="0"/>
        <v>-3849</v>
      </c>
      <c r="U31" s="16">
        <f t="shared" si="1"/>
        <v>-6.473259334006054</v>
      </c>
      <c r="V31" s="15">
        <f t="shared" si="12"/>
        <v>31193</v>
      </c>
      <c r="W31" s="16">
        <f t="shared" si="2"/>
        <v>2.6531495785053463</v>
      </c>
      <c r="X31" s="15">
        <f t="shared" si="13"/>
        <v>-259875</v>
      </c>
      <c r="Y31" s="16">
        <f t="shared" si="3"/>
        <v>-3.5832476502237363</v>
      </c>
    </row>
    <row r="32" spans="2:25" ht="19.5" customHeight="1">
      <c r="B32" s="17">
        <v>41143</v>
      </c>
      <c r="C32" s="18"/>
      <c r="D32" s="19">
        <v>57498</v>
      </c>
      <c r="E32" s="20">
        <f t="shared" si="4"/>
        <v>1058924</v>
      </c>
      <c r="F32" s="21">
        <f t="shared" si="5"/>
        <v>5794171</v>
      </c>
      <c r="G32" s="22"/>
      <c r="H32" s="19">
        <v>50928</v>
      </c>
      <c r="I32" s="20">
        <f t="shared" si="6"/>
        <v>1103925</v>
      </c>
      <c r="J32" s="21">
        <f t="shared" si="7"/>
        <v>6454262</v>
      </c>
      <c r="K32" s="22"/>
      <c r="L32" s="19">
        <v>49805</v>
      </c>
      <c r="M32" s="20">
        <f t="shared" si="8"/>
        <v>1225502</v>
      </c>
      <c r="N32" s="21">
        <f t="shared" si="9"/>
        <v>7302304</v>
      </c>
      <c r="O32" s="8"/>
      <c r="P32" s="11">
        <v>53675</v>
      </c>
      <c r="Q32" s="12">
        <f t="shared" si="10"/>
        <v>1260565</v>
      </c>
      <c r="R32" s="13">
        <f t="shared" si="11"/>
        <v>7046299</v>
      </c>
      <c r="S32" s="14"/>
      <c r="T32" s="15">
        <f t="shared" si="0"/>
        <v>3870</v>
      </c>
      <c r="U32" s="16">
        <f t="shared" si="1"/>
        <v>7.7703041863266735</v>
      </c>
      <c r="V32" s="15">
        <f t="shared" si="12"/>
        <v>35063</v>
      </c>
      <c r="W32" s="16">
        <f t="shared" si="2"/>
        <v>2.8611132417572556</v>
      </c>
      <c r="X32" s="15">
        <f t="shared" si="13"/>
        <v>-256005</v>
      </c>
      <c r="Y32" s="16">
        <f t="shared" si="3"/>
        <v>-3.505811316537904</v>
      </c>
    </row>
    <row r="33" spans="2:25" ht="19.5" customHeight="1">
      <c r="B33" s="17">
        <v>41144</v>
      </c>
      <c r="C33" s="18"/>
      <c r="D33" s="19">
        <v>54373</v>
      </c>
      <c r="E33" s="20">
        <f t="shared" si="4"/>
        <v>1113297</v>
      </c>
      <c r="F33" s="21">
        <f t="shared" si="5"/>
        <v>5848544</v>
      </c>
      <c r="G33" s="22"/>
      <c r="H33" s="19">
        <v>37943</v>
      </c>
      <c r="I33" s="20">
        <f t="shared" si="6"/>
        <v>1141868</v>
      </c>
      <c r="J33" s="21">
        <f t="shared" si="7"/>
        <v>6492205</v>
      </c>
      <c r="K33" s="22"/>
      <c r="L33" s="19">
        <v>50521</v>
      </c>
      <c r="M33" s="20">
        <f t="shared" si="8"/>
        <v>1276023</v>
      </c>
      <c r="N33" s="21">
        <f t="shared" si="9"/>
        <v>7352825</v>
      </c>
      <c r="O33" s="8"/>
      <c r="P33" s="11">
        <v>48482</v>
      </c>
      <c r="Q33" s="12">
        <f t="shared" si="10"/>
        <v>1309047</v>
      </c>
      <c r="R33" s="13">
        <f t="shared" si="11"/>
        <v>7094781</v>
      </c>
      <c r="S33" s="14"/>
      <c r="T33" s="15">
        <f t="shared" si="0"/>
        <v>-2039</v>
      </c>
      <c r="U33" s="16">
        <f t="shared" si="1"/>
        <v>-4.035945448427387</v>
      </c>
      <c r="V33" s="15">
        <f t="shared" si="12"/>
        <v>33024</v>
      </c>
      <c r="W33" s="16">
        <f t="shared" si="2"/>
        <v>2.5880411246505743</v>
      </c>
      <c r="X33" s="15">
        <f t="shared" si="13"/>
        <v>-258044</v>
      </c>
      <c r="Y33" s="16">
        <f t="shared" si="3"/>
        <v>-3.50945384937082</v>
      </c>
    </row>
    <row r="34" spans="2:25" ht="19.5" customHeight="1">
      <c r="B34" s="17">
        <v>41145</v>
      </c>
      <c r="C34" s="18"/>
      <c r="D34" s="19">
        <v>33242</v>
      </c>
      <c r="E34" s="20">
        <f t="shared" si="4"/>
        <v>1146539</v>
      </c>
      <c r="F34" s="21">
        <f t="shared" si="5"/>
        <v>5881786</v>
      </c>
      <c r="G34" s="22"/>
      <c r="H34" s="19">
        <v>45755</v>
      </c>
      <c r="I34" s="20">
        <f t="shared" si="6"/>
        <v>1187623</v>
      </c>
      <c r="J34" s="21">
        <f t="shared" si="7"/>
        <v>6537960</v>
      </c>
      <c r="K34" s="22"/>
      <c r="L34" s="19">
        <v>51959</v>
      </c>
      <c r="M34" s="20">
        <f t="shared" si="8"/>
        <v>1327982</v>
      </c>
      <c r="N34" s="21">
        <f t="shared" si="9"/>
        <v>7404784</v>
      </c>
      <c r="O34" s="8"/>
      <c r="P34" s="11">
        <v>54011</v>
      </c>
      <c r="Q34" s="12">
        <f t="shared" si="10"/>
        <v>1363058</v>
      </c>
      <c r="R34" s="13">
        <f t="shared" si="11"/>
        <v>7148792</v>
      </c>
      <c r="S34" s="14"/>
      <c r="T34" s="15">
        <f t="shared" si="0"/>
        <v>2052</v>
      </c>
      <c r="U34" s="16">
        <f t="shared" si="1"/>
        <v>3.9492676918339455</v>
      </c>
      <c r="V34" s="15">
        <f t="shared" si="12"/>
        <v>35076</v>
      </c>
      <c r="W34" s="16">
        <f t="shared" si="2"/>
        <v>2.641300861005646</v>
      </c>
      <c r="X34" s="15">
        <f t="shared" si="13"/>
        <v>-255992</v>
      </c>
      <c r="Y34" s="16">
        <f t="shared" si="3"/>
        <v>-3.457116372334426</v>
      </c>
    </row>
    <row r="35" spans="2:25" ht="19.5" customHeight="1">
      <c r="B35" s="17">
        <v>41146</v>
      </c>
      <c r="C35" s="18"/>
      <c r="D35" s="19">
        <v>43350</v>
      </c>
      <c r="E35" s="20">
        <f t="shared" si="4"/>
        <v>1189889</v>
      </c>
      <c r="F35" s="21">
        <f t="shared" si="5"/>
        <v>5925136</v>
      </c>
      <c r="G35" s="22"/>
      <c r="H35" s="19">
        <v>46033</v>
      </c>
      <c r="I35" s="20">
        <f t="shared" si="6"/>
        <v>1233656</v>
      </c>
      <c r="J35" s="21">
        <f t="shared" si="7"/>
        <v>6583993</v>
      </c>
      <c r="K35" s="22"/>
      <c r="L35" s="19">
        <v>46338</v>
      </c>
      <c r="M35" s="20">
        <f t="shared" si="8"/>
        <v>1374320</v>
      </c>
      <c r="N35" s="21">
        <f t="shared" si="9"/>
        <v>7451122</v>
      </c>
      <c r="O35" s="8"/>
      <c r="P35" s="11">
        <v>66045</v>
      </c>
      <c r="Q35" s="12">
        <f t="shared" si="10"/>
        <v>1429103</v>
      </c>
      <c r="R35" s="13">
        <f t="shared" si="11"/>
        <v>7214837</v>
      </c>
      <c r="S35" s="14"/>
      <c r="T35" s="15">
        <f t="shared" si="0"/>
        <v>19707</v>
      </c>
      <c r="U35" s="16">
        <f t="shared" si="1"/>
        <v>42.52881004790884</v>
      </c>
      <c r="V35" s="15">
        <f t="shared" si="12"/>
        <v>54783</v>
      </c>
      <c r="W35" s="16">
        <f t="shared" si="2"/>
        <v>3.986189533733046</v>
      </c>
      <c r="X35" s="15">
        <f t="shared" si="13"/>
        <v>-236285</v>
      </c>
      <c r="Y35" s="16">
        <f t="shared" si="3"/>
        <v>-3.171133152832553</v>
      </c>
    </row>
    <row r="36" spans="2:25" ht="19.5" customHeight="1">
      <c r="B36" s="17">
        <v>41147</v>
      </c>
      <c r="C36" s="18"/>
      <c r="D36" s="19">
        <v>45166</v>
      </c>
      <c r="E36" s="20">
        <f t="shared" si="4"/>
        <v>1235055</v>
      </c>
      <c r="F36" s="21">
        <f t="shared" si="5"/>
        <v>5970302</v>
      </c>
      <c r="G36" s="22"/>
      <c r="H36" s="19">
        <v>38630</v>
      </c>
      <c r="I36" s="20">
        <f t="shared" si="6"/>
        <v>1272286</v>
      </c>
      <c r="J36" s="21">
        <f t="shared" si="7"/>
        <v>6622623</v>
      </c>
      <c r="K36" s="22"/>
      <c r="L36" s="19">
        <v>51472</v>
      </c>
      <c r="M36" s="20">
        <f t="shared" si="8"/>
        <v>1425792</v>
      </c>
      <c r="N36" s="21">
        <f t="shared" si="9"/>
        <v>7502594</v>
      </c>
      <c r="O36" s="8"/>
      <c r="P36" s="11">
        <v>58422</v>
      </c>
      <c r="Q36" s="12">
        <f t="shared" si="10"/>
        <v>1487525</v>
      </c>
      <c r="R36" s="13">
        <f t="shared" si="11"/>
        <v>7273259</v>
      </c>
      <c r="S36" s="14"/>
      <c r="T36" s="15">
        <f t="shared" si="0"/>
        <v>6950</v>
      </c>
      <c r="U36" s="16">
        <f t="shared" si="1"/>
        <v>13.50248678893379</v>
      </c>
      <c r="V36" s="15">
        <f t="shared" si="12"/>
        <v>61733</v>
      </c>
      <c r="W36" s="16">
        <f t="shared" si="2"/>
        <v>4.329733930334859</v>
      </c>
      <c r="X36" s="15">
        <f t="shared" si="13"/>
        <v>-229335</v>
      </c>
      <c r="Y36" s="16">
        <f t="shared" si="3"/>
        <v>-3.0567427745657034</v>
      </c>
    </row>
    <row r="37" spans="2:25" ht="19.5" customHeight="1">
      <c r="B37" s="17">
        <v>41148</v>
      </c>
      <c r="C37" s="18"/>
      <c r="D37" s="19">
        <v>32187</v>
      </c>
      <c r="E37" s="20">
        <f t="shared" si="4"/>
        <v>1267242</v>
      </c>
      <c r="F37" s="21">
        <f t="shared" si="5"/>
        <v>6002489</v>
      </c>
      <c r="G37" s="22"/>
      <c r="H37" s="19">
        <v>49746</v>
      </c>
      <c r="I37" s="20">
        <f t="shared" si="6"/>
        <v>1322032</v>
      </c>
      <c r="J37" s="21">
        <f t="shared" si="7"/>
        <v>6672369</v>
      </c>
      <c r="K37" s="22"/>
      <c r="L37" s="19">
        <v>60211</v>
      </c>
      <c r="M37" s="20">
        <f t="shared" si="8"/>
        <v>1486003</v>
      </c>
      <c r="N37" s="21">
        <f t="shared" si="9"/>
        <v>7562805</v>
      </c>
      <c r="O37" s="8"/>
      <c r="P37" s="11">
        <v>45360</v>
      </c>
      <c r="Q37" s="12">
        <f t="shared" si="10"/>
        <v>1532885</v>
      </c>
      <c r="R37" s="13">
        <f t="shared" si="11"/>
        <v>7318619</v>
      </c>
      <c r="S37" s="14"/>
      <c r="T37" s="15">
        <f t="shared" si="0"/>
        <v>-14851</v>
      </c>
      <c r="U37" s="16">
        <f t="shared" si="1"/>
        <v>-24.664928335354006</v>
      </c>
      <c r="V37" s="15">
        <f t="shared" si="12"/>
        <v>46882</v>
      </c>
      <c r="W37" s="16">
        <f t="shared" si="2"/>
        <v>3.154906147564978</v>
      </c>
      <c r="X37" s="15">
        <f t="shared" si="13"/>
        <v>-244186</v>
      </c>
      <c r="Y37" s="16">
        <f t="shared" si="3"/>
        <v>-3.228775566737474</v>
      </c>
    </row>
    <row r="38" spans="2:25" ht="19.5" customHeight="1">
      <c r="B38" s="17">
        <v>41149</v>
      </c>
      <c r="C38" s="18"/>
      <c r="D38" s="19">
        <v>44479</v>
      </c>
      <c r="E38" s="20">
        <f t="shared" si="4"/>
        <v>1311721</v>
      </c>
      <c r="F38" s="21">
        <f t="shared" si="5"/>
        <v>6046968</v>
      </c>
      <c r="G38" s="22"/>
      <c r="H38" s="19">
        <v>58136</v>
      </c>
      <c r="I38" s="20">
        <f t="shared" si="6"/>
        <v>1380168</v>
      </c>
      <c r="J38" s="21">
        <f t="shared" si="7"/>
        <v>6730505</v>
      </c>
      <c r="K38" s="22"/>
      <c r="L38" s="19">
        <v>54882</v>
      </c>
      <c r="M38" s="20">
        <f t="shared" si="8"/>
        <v>1540885</v>
      </c>
      <c r="N38" s="21">
        <f t="shared" si="9"/>
        <v>7617687</v>
      </c>
      <c r="O38" s="8"/>
      <c r="P38" s="11">
        <v>52666</v>
      </c>
      <c r="Q38" s="12">
        <f t="shared" si="10"/>
        <v>1585551</v>
      </c>
      <c r="R38" s="13">
        <f t="shared" si="11"/>
        <v>7371285</v>
      </c>
      <c r="S38" s="14"/>
      <c r="T38" s="15">
        <f t="shared" si="0"/>
        <v>-2216</v>
      </c>
      <c r="U38" s="16">
        <f t="shared" si="1"/>
        <v>-4.03775372617616</v>
      </c>
      <c r="V38" s="15">
        <f t="shared" si="12"/>
        <v>44666</v>
      </c>
      <c r="W38" s="16">
        <f t="shared" si="2"/>
        <v>2.898723785357116</v>
      </c>
      <c r="X38" s="15">
        <f t="shared" si="13"/>
        <v>-246402</v>
      </c>
      <c r="Y38" s="16">
        <f t="shared" si="3"/>
        <v>-3.234603889605861</v>
      </c>
    </row>
    <row r="39" spans="2:25" ht="19.5" customHeight="1">
      <c r="B39" s="17">
        <v>41150</v>
      </c>
      <c r="C39" s="18"/>
      <c r="D39" s="19">
        <v>56278</v>
      </c>
      <c r="E39" s="20">
        <f t="shared" si="4"/>
        <v>1367999</v>
      </c>
      <c r="F39" s="21">
        <f t="shared" si="5"/>
        <v>6103246</v>
      </c>
      <c r="G39" s="22"/>
      <c r="H39" s="19">
        <v>53558</v>
      </c>
      <c r="I39" s="20">
        <f t="shared" si="6"/>
        <v>1433726</v>
      </c>
      <c r="J39" s="21">
        <f t="shared" si="7"/>
        <v>6784063</v>
      </c>
      <c r="K39" s="22"/>
      <c r="L39" s="19">
        <v>40878</v>
      </c>
      <c r="M39" s="20">
        <f t="shared" si="8"/>
        <v>1581763</v>
      </c>
      <c r="N39" s="21">
        <f t="shared" si="9"/>
        <v>7658565</v>
      </c>
      <c r="O39" s="8"/>
      <c r="P39" s="11">
        <v>50590</v>
      </c>
      <c r="Q39" s="12">
        <f t="shared" si="10"/>
        <v>1636141</v>
      </c>
      <c r="R39" s="13">
        <f t="shared" si="11"/>
        <v>7421875</v>
      </c>
      <c r="S39" s="14"/>
      <c r="T39" s="15">
        <f t="shared" si="0"/>
        <v>9712</v>
      </c>
      <c r="U39" s="16">
        <f t="shared" si="1"/>
        <v>23.758500905132347</v>
      </c>
      <c r="V39" s="15">
        <f t="shared" si="12"/>
        <v>54378</v>
      </c>
      <c r="W39" s="16">
        <f t="shared" si="2"/>
        <v>3.4378095833573044</v>
      </c>
      <c r="X39" s="15">
        <f t="shared" si="13"/>
        <v>-236690</v>
      </c>
      <c r="Y39" s="16">
        <f t="shared" si="3"/>
        <v>-3.0905267501157203</v>
      </c>
    </row>
    <row r="40" spans="2:25" ht="19.5" customHeight="1">
      <c r="B40" s="17">
        <v>41151</v>
      </c>
      <c r="C40" s="18"/>
      <c r="D40" s="19">
        <v>51171</v>
      </c>
      <c r="E40" s="20">
        <f t="shared" si="4"/>
        <v>1419170</v>
      </c>
      <c r="F40" s="21">
        <f t="shared" si="5"/>
        <v>6154417</v>
      </c>
      <c r="G40" s="22"/>
      <c r="H40" s="19">
        <v>35005</v>
      </c>
      <c r="I40" s="20">
        <f t="shared" si="6"/>
        <v>1468731</v>
      </c>
      <c r="J40" s="21">
        <f t="shared" si="7"/>
        <v>6819068</v>
      </c>
      <c r="K40" s="22"/>
      <c r="L40" s="19">
        <v>44877</v>
      </c>
      <c r="M40" s="20">
        <f t="shared" si="8"/>
        <v>1626640</v>
      </c>
      <c r="N40" s="21">
        <f t="shared" si="9"/>
        <v>7703442</v>
      </c>
      <c r="O40" s="8"/>
      <c r="P40" s="11">
        <v>46873</v>
      </c>
      <c r="Q40" s="12">
        <f t="shared" si="10"/>
        <v>1683014</v>
      </c>
      <c r="R40" s="13">
        <f t="shared" si="11"/>
        <v>7468748</v>
      </c>
      <c r="S40" s="14"/>
      <c r="T40" s="15">
        <f t="shared" si="0"/>
        <v>1996</v>
      </c>
      <c r="U40" s="16">
        <f t="shared" si="1"/>
        <v>4.447712636762707</v>
      </c>
      <c r="V40" s="15">
        <f t="shared" si="12"/>
        <v>56374</v>
      </c>
      <c r="W40" s="16">
        <f t="shared" si="2"/>
        <v>3.4656715683863673</v>
      </c>
      <c r="X40" s="15">
        <f t="shared" si="13"/>
        <v>-234694</v>
      </c>
      <c r="Y40" s="16">
        <f t="shared" si="3"/>
        <v>-3.0466121507762374</v>
      </c>
    </row>
    <row r="41" spans="2:25" ht="19.5" customHeight="1">
      <c r="B41" s="17">
        <v>41152</v>
      </c>
      <c r="C41" s="18"/>
      <c r="D41" s="19">
        <v>31879</v>
      </c>
      <c r="E41" s="20">
        <f t="shared" si="4"/>
        <v>1451049</v>
      </c>
      <c r="F41" s="21">
        <f t="shared" si="5"/>
        <v>6186296</v>
      </c>
      <c r="G41" s="22"/>
      <c r="H41" s="19">
        <v>46441</v>
      </c>
      <c r="I41" s="20">
        <f t="shared" si="6"/>
        <v>1515172</v>
      </c>
      <c r="J41" s="21">
        <f t="shared" si="7"/>
        <v>6865509</v>
      </c>
      <c r="K41" s="22"/>
      <c r="L41" s="19">
        <v>49862</v>
      </c>
      <c r="M41" s="20">
        <f t="shared" si="8"/>
        <v>1676502</v>
      </c>
      <c r="N41" s="21">
        <f t="shared" si="9"/>
        <v>7753304</v>
      </c>
      <c r="O41" s="8"/>
      <c r="P41" s="11">
        <v>54501</v>
      </c>
      <c r="Q41" s="12">
        <f t="shared" si="10"/>
        <v>1737515</v>
      </c>
      <c r="R41" s="13">
        <f t="shared" si="11"/>
        <v>7523249</v>
      </c>
      <c r="S41" s="14"/>
      <c r="T41" s="15">
        <f t="shared" si="0"/>
        <v>4639</v>
      </c>
      <c r="U41" s="16">
        <f t="shared" si="1"/>
        <v>9.303678151698689</v>
      </c>
      <c r="V41" s="15">
        <f t="shared" si="12"/>
        <v>61013</v>
      </c>
      <c r="W41" s="16">
        <f t="shared" si="2"/>
        <v>3.6393037407649977</v>
      </c>
      <c r="X41" s="15">
        <f t="shared" si="13"/>
        <v>-230055</v>
      </c>
      <c r="Y41" s="16">
        <f t="shared" si="3"/>
        <v>-2.967186634240061</v>
      </c>
    </row>
    <row r="42" spans="2:25" ht="19.5" customHeight="1">
      <c r="B42" s="71" t="s">
        <v>11</v>
      </c>
      <c r="C42" s="18"/>
      <c r="D42" s="69" t="s">
        <v>15</v>
      </c>
      <c r="E42" s="70"/>
      <c r="F42" s="73">
        <f>SUM(D11:D41)+D7</f>
        <v>6186296</v>
      </c>
      <c r="G42" s="22"/>
      <c r="H42" s="69" t="s">
        <v>16</v>
      </c>
      <c r="I42" s="70"/>
      <c r="J42" s="73">
        <f>SUM(H11:H41)+H7</f>
        <v>6865509</v>
      </c>
      <c r="K42" s="22"/>
      <c r="L42" s="69" t="s">
        <v>17</v>
      </c>
      <c r="M42" s="70"/>
      <c r="N42" s="73">
        <f>SUM(L11:L41)+L7</f>
        <v>7753304</v>
      </c>
      <c r="O42" s="8"/>
      <c r="P42" s="75" t="s">
        <v>18</v>
      </c>
      <c r="Q42" s="76"/>
      <c r="R42" s="73">
        <f>SUM(P11:P41)+P7</f>
        <v>7523249</v>
      </c>
      <c r="S42" s="23"/>
      <c r="T42" s="28"/>
      <c r="U42" s="28"/>
      <c r="V42" s="23"/>
      <c r="W42" s="23"/>
      <c r="X42" s="23"/>
      <c r="Y42" s="23"/>
    </row>
    <row r="43" spans="2:25" ht="18" customHeight="1">
      <c r="B43" s="72"/>
      <c r="C43" s="23"/>
      <c r="D43" s="67">
        <f>SUM(D11:D41)</f>
        <v>1451049</v>
      </c>
      <c r="E43" s="68"/>
      <c r="F43" s="74"/>
      <c r="G43" s="14"/>
      <c r="H43" s="67">
        <f>SUM(H11:H41)</f>
        <v>1515172</v>
      </c>
      <c r="I43" s="68"/>
      <c r="J43" s="74"/>
      <c r="K43" s="14"/>
      <c r="L43" s="67">
        <f>SUM(L11:L41)</f>
        <v>1676502</v>
      </c>
      <c r="M43" s="68"/>
      <c r="N43" s="74"/>
      <c r="O43" s="1"/>
      <c r="P43" s="67">
        <f>SUM(P11:P41)</f>
        <v>1737515</v>
      </c>
      <c r="Q43" s="68"/>
      <c r="R43" s="74"/>
      <c r="S43" s="23"/>
      <c r="T43" s="23"/>
      <c r="U43" s="23"/>
      <c r="V43" s="29"/>
      <c r="W43" s="29"/>
      <c r="X43" s="29"/>
      <c r="Y43" s="23"/>
    </row>
  </sheetData>
  <sheetProtection/>
  <mergeCells count="44">
    <mergeCell ref="R42:R43"/>
    <mergeCell ref="P43:Q43"/>
    <mergeCell ref="J42:J43"/>
    <mergeCell ref="H43:I43"/>
    <mergeCell ref="L42:M42"/>
    <mergeCell ref="N42:N43"/>
    <mergeCell ref="P42:Q42"/>
    <mergeCell ref="E9:E10"/>
    <mergeCell ref="L43:M43"/>
    <mergeCell ref="H42:I42"/>
    <mergeCell ref="L9:L10"/>
    <mergeCell ref="M9:M10"/>
    <mergeCell ref="B42:B43"/>
    <mergeCell ref="D42:E42"/>
    <mergeCell ref="D43:E43"/>
    <mergeCell ref="F42:F43"/>
    <mergeCell ref="N9:N10"/>
    <mergeCell ref="F9:F10"/>
    <mergeCell ref="H5:J5"/>
    <mergeCell ref="T9:U9"/>
    <mergeCell ref="P7:R7"/>
    <mergeCell ref="I9:I10"/>
    <mergeCell ref="J9:J10"/>
    <mergeCell ref="H9:H10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</mergeCells>
  <conditionalFormatting sqref="T11:Y41">
    <cfRule type="cellIs" priority="1" dxfId="3" operator="lessThan" stopIfTrue="1">
      <formula>0</formula>
    </cfRule>
    <cfRule type="cellIs" priority="3" dxfId="4" operator="lessThan" stopIfTrue="1">
      <formula>0</formula>
    </cfRule>
  </conditionalFormatting>
  <conditionalFormatting sqref="P11:P16">
    <cfRule type="expression" priority="2" dxfId="5" stopIfTrue="1">
      <formula>$K$9&gt;0</formula>
    </cfRule>
  </conditionalFormatting>
  <printOptions horizontalCentered="1"/>
  <pageMargins left="0.11811023622047245" right="0.11811023622047245" top="0.1968503937007874" bottom="0.07874015748031496" header="0.5118110236220472" footer="0.5118110236220472"/>
  <pageSetup horizontalDpi="300" verticalDpi="300" orientation="landscape" paperSize="9" scale="64" r:id="rId2"/>
  <ignoredErrors>
    <ignoredError sqref="V12 X12" formula="1"/>
    <ignoredError sqref="Q43:R43 Q42" formulaRange="1"/>
    <ignoredError sqref="U28:Y36 V37:Y37 X38:Y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Anıl</cp:lastModifiedBy>
  <cp:lastPrinted>2012-08-24T05:24:11Z</cp:lastPrinted>
  <dcterms:created xsi:type="dcterms:W3CDTF">2003-10-20T07:27:17Z</dcterms:created>
  <dcterms:modified xsi:type="dcterms:W3CDTF">2012-09-01T16:27:54Z</dcterms:modified>
  <cp:category/>
  <cp:version/>
  <cp:contentType/>
  <cp:contentStatus/>
</cp:coreProperties>
</file>