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09-2012 Yılları Şubat Ayı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<sst xmlns="http://schemas.openxmlformats.org/spreadsheetml/2006/main" count="40" uniqueCount="20">
  <si>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TARİH</t>
  </si>
  <si>
    <t>AYLIK</t>
  </si>
  <si>
    <t>YILLIK</t>
  </si>
  <si>
    <t>GEÇEN AYLAR DEVİR</t>
  </si>
  <si>
    <t>GÜNLÜK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</si>
  <si>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</si>
  <si>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</si>
  <si>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</si>
  <si>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</si>
  <si>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</si>
  <si>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</si>
  <si>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</si>
  <si>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</si>
  <si>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</si>
  <si>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>2012 / 2011 YILI KARŞILAŞTIRMASI</t>
  </si>
  <si>
    <t>2009 YILI ŞUBAT AYI</t>
  </si>
  <si>
    <t>2010 YILI ŞUBAT AYI</t>
  </si>
  <si>
    <t>2011 YILI ŞUBAT AYI</t>
  </si>
  <si>
    <t>2012 YILI ŞUBAT AYI</t>
  </si>
  <si>
    <t>-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</si>
</sst>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33" borderId="12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5" fontId="2" fillId="33" borderId="13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14" fillId="0" borderId="28" xfId="0" applyNumberFormat="1" applyFont="1" applyBorder="1" applyAlignment="1" quotePrefix="1">
      <alignment horizontal="center" vertical="center"/>
    </xf>
    <xf numFmtId="185" fontId="14" fillId="0" borderId="29" xfId="0" applyNumberFormat="1" applyFont="1" applyBorder="1" applyAlignment="1">
      <alignment horizontal="center" vertical="center"/>
    </xf>
    <xf numFmtId="185" fontId="14" fillId="0" borderId="30" xfId="0" applyNumberFormat="1" applyFont="1" applyBorder="1" applyAlignment="1">
      <alignment horizontal="center" vertical="center"/>
    </xf>
    <xf numFmtId="185" fontId="14" fillId="0" borderId="28" xfId="0" applyNumberFormat="1" applyFont="1" applyBorder="1" applyAlignment="1">
      <alignment horizontal="center" vertical="center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85" fontId="6" fillId="0" borderId="20" xfId="0" applyNumberFormat="1" applyFont="1" applyBorder="1" applyAlignment="1">
      <alignment horizontal="center" vertical="center" wrapText="1"/>
    </xf>
    <xf numFmtId="185" fontId="6" fillId="0" borderId="21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185" fontId="11" fillId="0" borderId="28" xfId="0" applyNumberFormat="1" applyFont="1" applyBorder="1" applyAlignment="1">
      <alignment horizontal="center" vertical="center"/>
    </xf>
    <xf numFmtId="185" fontId="11" fillId="0" borderId="29" xfId="0" applyNumberFormat="1" applyFont="1" applyBorder="1" applyAlignment="1">
      <alignment horizontal="center" vertical="center"/>
    </xf>
    <xf numFmtId="185" fontId="10" fillId="0" borderId="33" xfId="0" applyNumberFormat="1" applyFont="1" applyBorder="1" applyAlignment="1">
      <alignment horizontal="center" vertical="center"/>
    </xf>
    <xf numFmtId="185" fontId="10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11" fillId="0" borderId="42" xfId="0" applyNumberFormat="1" applyFont="1" applyBorder="1" applyAlignment="1">
      <alignment horizontal="center" vertical="center"/>
    </xf>
    <xf numFmtId="185" fontId="11" fillId="0" borderId="43" xfId="0" applyNumberFormat="1" applyFont="1" applyBorder="1" applyAlignment="1">
      <alignment horizontal="center" vertical="center"/>
    </xf>
    <xf numFmtId="185" fontId="10" fillId="0" borderId="26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3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showGridLines="0" tabSelected="1" view="pageBreakPreview" zoomScale="75" zoomScaleSheetLayoutView="75" workbookViewId="0" topLeftCell="I20">
      <selection activeCell="Y39" sqref="Y39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4.00390625" style="3" bestFit="1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31" t="s">
        <v>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2:25" ht="36" customHeight="1">
      <c r="B3" s="32" t="s">
        <v>10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ht="4.5" customHeight="1"/>
    <row r="5" spans="4:25" ht="24.75" customHeight="1">
      <c r="D5" s="46" t="s">
        <v>5</v>
      </c>
      <c r="E5" s="47"/>
      <c r="F5" s="48"/>
      <c r="G5" s="20"/>
      <c r="H5" s="46" t="s">
        <v>6</v>
      </c>
      <c r="I5" s="47"/>
      <c r="J5" s="48"/>
      <c r="K5" s="20"/>
      <c r="L5" s="46" t="s">
        <v>12</v>
      </c>
      <c r="M5" s="47"/>
      <c r="N5" s="48"/>
      <c r="O5" s="20"/>
      <c r="P5" s="46" t="s">
        <v>13</v>
      </c>
      <c r="Q5" s="47"/>
      <c r="R5" s="48"/>
      <c r="T5" s="33" t="s">
        <v>14</v>
      </c>
      <c r="U5" s="34"/>
      <c r="V5" s="34"/>
      <c r="W5" s="34"/>
      <c r="X5" s="34"/>
      <c r="Y5" s="35"/>
    </row>
    <row r="6" spans="4:25" ht="21.75" customHeight="1">
      <c r="D6" s="49" t="s">
        <v>3</v>
      </c>
      <c r="E6" s="50"/>
      <c r="F6" s="51"/>
      <c r="G6" s="1"/>
      <c r="H6" s="49" t="s">
        <v>3</v>
      </c>
      <c r="I6" s="50"/>
      <c r="J6" s="51"/>
      <c r="K6" s="1"/>
      <c r="L6" s="49" t="s">
        <v>3</v>
      </c>
      <c r="M6" s="50"/>
      <c r="N6" s="51"/>
      <c r="O6" s="1"/>
      <c r="P6" s="49" t="s">
        <v>3</v>
      </c>
      <c r="Q6" s="50"/>
      <c r="R6" s="51"/>
      <c r="T6" s="36"/>
      <c r="U6" s="37"/>
      <c r="V6" s="37"/>
      <c r="W6" s="37"/>
      <c r="X6" s="37"/>
      <c r="Y6" s="38"/>
    </row>
    <row r="7" spans="4:25" ht="21.75" customHeight="1">
      <c r="D7" s="52">
        <v>106539</v>
      </c>
      <c r="E7" s="53"/>
      <c r="F7" s="54"/>
      <c r="G7" s="19"/>
      <c r="H7" s="55">
        <v>140019</v>
      </c>
      <c r="I7" s="53"/>
      <c r="J7" s="54"/>
      <c r="K7" s="19"/>
      <c r="L7" s="55">
        <v>126272</v>
      </c>
      <c r="M7" s="53"/>
      <c r="N7" s="54"/>
      <c r="O7" s="19"/>
      <c r="P7" s="55">
        <v>122314</v>
      </c>
      <c r="Q7" s="53"/>
      <c r="R7" s="54"/>
      <c r="S7" s="8"/>
      <c r="T7" s="39"/>
      <c r="U7" s="40"/>
      <c r="V7" s="40"/>
      <c r="W7" s="40"/>
      <c r="X7" s="40"/>
      <c r="Y7" s="41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3" t="s">
        <v>0</v>
      </c>
      <c r="C9" s="6"/>
      <c r="D9" s="56" t="s">
        <v>4</v>
      </c>
      <c r="E9" s="62" t="s">
        <v>1</v>
      </c>
      <c r="F9" s="58" t="s">
        <v>2</v>
      </c>
      <c r="G9" s="5"/>
      <c r="H9" s="56" t="s">
        <v>4</v>
      </c>
      <c r="I9" s="62" t="s">
        <v>1</v>
      </c>
      <c r="J9" s="58" t="s">
        <v>2</v>
      </c>
      <c r="K9" s="5"/>
      <c r="L9" s="56" t="s">
        <v>4</v>
      </c>
      <c r="M9" s="62" t="s">
        <v>1</v>
      </c>
      <c r="N9" s="58" t="s">
        <v>2</v>
      </c>
      <c r="O9" s="5"/>
      <c r="P9" s="42" t="s">
        <v>4</v>
      </c>
      <c r="Q9" s="45" t="s">
        <v>1</v>
      </c>
      <c r="R9" s="29" t="s">
        <v>2</v>
      </c>
      <c r="S9" s="5"/>
      <c r="T9" s="60" t="s">
        <v>4</v>
      </c>
      <c r="U9" s="61"/>
      <c r="V9" s="27" t="s">
        <v>1</v>
      </c>
      <c r="W9" s="28"/>
      <c r="X9" s="27" t="s">
        <v>2</v>
      </c>
      <c r="Y9" s="28"/>
      <c r="Z9" s="5"/>
      <c r="AA9" s="5"/>
      <c r="AB9" s="5"/>
    </row>
    <row r="10" spans="2:28" s="4" customFormat="1" ht="21" customHeight="1">
      <c r="B10" s="44"/>
      <c r="C10" s="6"/>
      <c r="D10" s="57"/>
      <c r="E10" s="63"/>
      <c r="F10" s="59"/>
      <c r="G10" s="5"/>
      <c r="H10" s="57"/>
      <c r="I10" s="63"/>
      <c r="J10" s="59"/>
      <c r="K10" s="5"/>
      <c r="L10" s="57"/>
      <c r="M10" s="63"/>
      <c r="N10" s="59"/>
      <c r="O10" s="5"/>
      <c r="P10" s="42"/>
      <c r="Q10" s="45"/>
      <c r="R10" s="30"/>
      <c r="S10" s="5"/>
      <c r="T10" s="16" t="s">
        <v>7</v>
      </c>
      <c r="U10" s="17" t="s">
        <v>8</v>
      </c>
      <c r="V10" s="16" t="s">
        <v>7</v>
      </c>
      <c r="W10" s="17" t="s">
        <v>8</v>
      </c>
      <c r="X10" s="16" t="s">
        <v>7</v>
      </c>
      <c r="Y10" s="17" t="s">
        <v>8</v>
      </c>
      <c r="Z10" s="5"/>
      <c r="AA10" s="5"/>
      <c r="AB10" s="5"/>
    </row>
    <row r="11" spans="1:25" ht="19.5" customHeight="1">
      <c r="A11" s="2">
        <v>16</v>
      </c>
      <c r="B11" s="12">
        <v>40940</v>
      </c>
      <c r="C11" s="7"/>
      <c r="D11" s="13">
        <v>6010</v>
      </c>
      <c r="E11" s="10">
        <f>D11</f>
        <v>6010</v>
      </c>
      <c r="F11" s="14">
        <f>E11+D7</f>
        <v>112549</v>
      </c>
      <c r="G11" s="11"/>
      <c r="H11" s="13">
        <v>3958</v>
      </c>
      <c r="I11" s="10">
        <f>H11</f>
        <v>3958</v>
      </c>
      <c r="J11" s="14">
        <f>I11+H7</f>
        <v>143977</v>
      </c>
      <c r="K11" s="11"/>
      <c r="L11" s="13">
        <v>5518</v>
      </c>
      <c r="M11" s="10">
        <f>L11</f>
        <v>5518</v>
      </c>
      <c r="N11" s="14">
        <f>M11+L7</f>
        <v>131790</v>
      </c>
      <c r="O11" s="11"/>
      <c r="P11" s="21">
        <v>3268</v>
      </c>
      <c r="Q11" s="23">
        <f>P11</f>
        <v>3268</v>
      </c>
      <c r="R11" s="22">
        <f>Q11+P7</f>
        <v>125582</v>
      </c>
      <c r="S11" s="1"/>
      <c r="T11" s="15">
        <f>IF(P11="","",P11-L11)</f>
        <v>-2250</v>
      </c>
      <c r="U11" s="18">
        <f>IF(P11="","",((T11/L11)*100))</f>
        <v>-40.775643349039505</v>
      </c>
      <c r="V11" s="15">
        <f>IF(P11&lt;1,"",Q11-M11)</f>
        <v>-2250</v>
      </c>
      <c r="W11" s="18">
        <f>IF(P11="","",((V11/M11)*100))</f>
        <v>-40.775643349039505</v>
      </c>
      <c r="X11" s="15">
        <f>IF(P11&lt;1,"",R11-N11)</f>
        <v>-6208</v>
      </c>
      <c r="Y11" s="18">
        <f>IF(P11="","",((X11/N11)*100))</f>
        <v>-4.710524318992336</v>
      </c>
    </row>
    <row r="12" spans="2:25" ht="19.5" customHeight="1">
      <c r="B12" s="12">
        <v>40941</v>
      </c>
      <c r="C12" s="7"/>
      <c r="D12" s="13">
        <v>4137</v>
      </c>
      <c r="E12" s="10">
        <f>E11+D12</f>
        <v>10147</v>
      </c>
      <c r="F12" s="14">
        <f>F11+D12</f>
        <v>116686</v>
      </c>
      <c r="G12" s="11"/>
      <c r="H12" s="13">
        <v>3766</v>
      </c>
      <c r="I12" s="10">
        <f>I11+H12</f>
        <v>7724</v>
      </c>
      <c r="J12" s="14">
        <f>J11+H12</f>
        <v>147743</v>
      </c>
      <c r="K12" s="11"/>
      <c r="L12" s="13">
        <v>4388</v>
      </c>
      <c r="M12" s="10">
        <f>M11+L12</f>
        <v>9906</v>
      </c>
      <c r="N12" s="14">
        <f>N11+L12</f>
        <v>136178</v>
      </c>
      <c r="O12" s="11"/>
      <c r="P12" s="21">
        <v>2895</v>
      </c>
      <c r="Q12" s="23">
        <f>IF(P12="","",(Q11+P12))</f>
        <v>6163</v>
      </c>
      <c r="R12" s="22">
        <f>IF(P12="","",(R11+P12))</f>
        <v>128477</v>
      </c>
      <c r="S12" s="1"/>
      <c r="T12" s="15">
        <f aca="true" t="shared" si="0" ref="T12:T38">IF(P12="","",P12-L12)</f>
        <v>-1493</v>
      </c>
      <c r="U12" s="18">
        <f aca="true" t="shared" si="1" ref="U12:U38">IF(P12="","",((T12/L12)*100))</f>
        <v>-34.024612579762994</v>
      </c>
      <c r="V12" s="15">
        <f>IF(P12="","",Q12-M12)</f>
        <v>-3743</v>
      </c>
      <c r="W12" s="18">
        <f aca="true" t="shared" si="2" ref="W12:W38">IF(P12="","",((V12/M12)*100))</f>
        <v>-37.78518069856652</v>
      </c>
      <c r="X12" s="15">
        <f>IF(P12="","",R12-N12)</f>
        <v>-7701</v>
      </c>
      <c r="Y12" s="18">
        <f aca="true" t="shared" si="3" ref="Y12:Y38">IF(P12="","",((X12/N12)*100))</f>
        <v>-5.655098474056015</v>
      </c>
    </row>
    <row r="13" spans="2:25" ht="19.5" customHeight="1">
      <c r="B13" s="12">
        <v>40942</v>
      </c>
      <c r="C13" s="7"/>
      <c r="D13" s="13">
        <v>4330</v>
      </c>
      <c r="E13" s="10">
        <f aca="true" t="shared" si="4" ref="E13:E38">E12+D13</f>
        <v>14477</v>
      </c>
      <c r="F13" s="14">
        <f aca="true" t="shared" si="5" ref="F13:F38">F12+D13</f>
        <v>121016</v>
      </c>
      <c r="G13" s="11"/>
      <c r="H13" s="13">
        <v>5140</v>
      </c>
      <c r="I13" s="10">
        <f aca="true" t="shared" si="6" ref="I13:I38">I12+H13</f>
        <v>12864</v>
      </c>
      <c r="J13" s="14">
        <f aca="true" t="shared" si="7" ref="J13:J38">J12+H13</f>
        <v>152883</v>
      </c>
      <c r="K13" s="11"/>
      <c r="L13" s="13">
        <v>2716</v>
      </c>
      <c r="M13" s="10">
        <f aca="true" t="shared" si="8" ref="M13:M38">M12+L13</f>
        <v>12622</v>
      </c>
      <c r="N13" s="14">
        <f aca="true" t="shared" si="9" ref="N13:N38">N12+L13</f>
        <v>138894</v>
      </c>
      <c r="O13" s="11"/>
      <c r="P13" s="21">
        <v>4622</v>
      </c>
      <c r="Q13" s="23">
        <f aca="true" t="shared" si="10" ref="Q13:Q39">IF(P13="","",(Q12+P13))</f>
        <v>10785</v>
      </c>
      <c r="R13" s="22">
        <f aca="true" t="shared" si="11" ref="R13:R39">IF(P13="","",(R12+P13))</f>
        <v>133099</v>
      </c>
      <c r="S13" s="1"/>
      <c r="T13" s="15">
        <f t="shared" si="0"/>
        <v>1906</v>
      </c>
      <c r="U13" s="18">
        <f t="shared" si="1"/>
        <v>70.17673048600884</v>
      </c>
      <c r="V13" s="15">
        <f aca="true" t="shared" si="12" ref="V13:V38">IF(P13="","",Q13-M13)</f>
        <v>-1837</v>
      </c>
      <c r="W13" s="18">
        <f t="shared" si="2"/>
        <v>-14.553953414672794</v>
      </c>
      <c r="X13" s="15">
        <f aca="true" t="shared" si="13" ref="X13:X38">IF(P13="","",R13-N13)</f>
        <v>-5795</v>
      </c>
      <c r="Y13" s="18">
        <f t="shared" si="3"/>
        <v>-4.172246461330223</v>
      </c>
    </row>
    <row r="14" spans="2:25" ht="19.5" customHeight="1">
      <c r="B14" s="12">
        <v>40943</v>
      </c>
      <c r="C14" s="7"/>
      <c r="D14" s="13">
        <v>3612</v>
      </c>
      <c r="E14" s="10">
        <f t="shared" si="4"/>
        <v>18089</v>
      </c>
      <c r="F14" s="14">
        <f t="shared" si="5"/>
        <v>124628</v>
      </c>
      <c r="G14" s="11"/>
      <c r="H14" s="13">
        <v>4011</v>
      </c>
      <c r="I14" s="10">
        <f t="shared" si="6"/>
        <v>16875</v>
      </c>
      <c r="J14" s="14">
        <f t="shared" si="7"/>
        <v>156894</v>
      </c>
      <c r="K14" s="11"/>
      <c r="L14" s="13">
        <v>6846</v>
      </c>
      <c r="M14" s="10">
        <f t="shared" si="8"/>
        <v>19468</v>
      </c>
      <c r="N14" s="14">
        <f t="shared" si="9"/>
        <v>145740</v>
      </c>
      <c r="O14" s="11"/>
      <c r="P14" s="21">
        <v>7027</v>
      </c>
      <c r="Q14" s="23">
        <f t="shared" si="10"/>
        <v>17812</v>
      </c>
      <c r="R14" s="22">
        <f t="shared" si="11"/>
        <v>140126</v>
      </c>
      <c r="S14" s="1"/>
      <c r="T14" s="15">
        <f t="shared" si="0"/>
        <v>181</v>
      </c>
      <c r="U14" s="18">
        <f t="shared" si="1"/>
        <v>2.6438796377446687</v>
      </c>
      <c r="V14" s="15">
        <f t="shared" si="12"/>
        <v>-1656</v>
      </c>
      <c r="W14" s="18">
        <f t="shared" si="2"/>
        <v>-8.50626669406205</v>
      </c>
      <c r="X14" s="15">
        <f t="shared" si="13"/>
        <v>-5614</v>
      </c>
      <c r="Y14" s="18">
        <f t="shared" si="3"/>
        <v>-3.8520653218059557</v>
      </c>
    </row>
    <row r="15" spans="2:25" ht="19.5" customHeight="1">
      <c r="B15" s="12">
        <v>40944</v>
      </c>
      <c r="C15" s="7"/>
      <c r="D15" s="13">
        <v>2920</v>
      </c>
      <c r="E15" s="10">
        <f t="shared" si="4"/>
        <v>21009</v>
      </c>
      <c r="F15" s="14">
        <f t="shared" si="5"/>
        <v>127548</v>
      </c>
      <c r="G15" s="11"/>
      <c r="H15" s="13">
        <v>5154</v>
      </c>
      <c r="I15" s="10">
        <f t="shared" si="6"/>
        <v>22029</v>
      </c>
      <c r="J15" s="14">
        <f t="shared" si="7"/>
        <v>162048</v>
      </c>
      <c r="K15" s="11"/>
      <c r="L15" s="13">
        <v>7866</v>
      </c>
      <c r="M15" s="10">
        <f t="shared" si="8"/>
        <v>27334</v>
      </c>
      <c r="N15" s="14">
        <f t="shared" si="9"/>
        <v>153606</v>
      </c>
      <c r="O15" s="11"/>
      <c r="P15" s="21">
        <v>8342</v>
      </c>
      <c r="Q15" s="23">
        <f t="shared" si="10"/>
        <v>26154</v>
      </c>
      <c r="R15" s="22">
        <f t="shared" si="11"/>
        <v>148468</v>
      </c>
      <c r="S15" s="1"/>
      <c r="T15" s="15">
        <f t="shared" si="0"/>
        <v>476</v>
      </c>
      <c r="U15" s="18">
        <f t="shared" si="1"/>
        <v>6.0513602847698955</v>
      </c>
      <c r="V15" s="15">
        <f t="shared" si="12"/>
        <v>-1180</v>
      </c>
      <c r="W15" s="18">
        <f t="shared" si="2"/>
        <v>-4.316967878832224</v>
      </c>
      <c r="X15" s="15">
        <f t="shared" si="13"/>
        <v>-5138</v>
      </c>
      <c r="Y15" s="18">
        <f t="shared" si="3"/>
        <v>-3.3449214223402732</v>
      </c>
    </row>
    <row r="16" spans="2:25" ht="19.5" customHeight="1">
      <c r="B16" s="12">
        <v>40945</v>
      </c>
      <c r="C16" s="7"/>
      <c r="D16" s="13">
        <v>4343</v>
      </c>
      <c r="E16" s="10">
        <f t="shared" si="4"/>
        <v>25352</v>
      </c>
      <c r="F16" s="14">
        <f t="shared" si="5"/>
        <v>131891</v>
      </c>
      <c r="G16" s="11"/>
      <c r="H16" s="13">
        <v>8370</v>
      </c>
      <c r="I16" s="10">
        <f t="shared" si="6"/>
        <v>30399</v>
      </c>
      <c r="J16" s="14">
        <f t="shared" si="7"/>
        <v>170418</v>
      </c>
      <c r="K16" s="11"/>
      <c r="L16" s="13">
        <v>8154</v>
      </c>
      <c r="M16" s="10">
        <f t="shared" si="8"/>
        <v>35488</v>
      </c>
      <c r="N16" s="14">
        <f t="shared" si="9"/>
        <v>161760</v>
      </c>
      <c r="O16" s="11"/>
      <c r="P16" s="21">
        <v>4272</v>
      </c>
      <c r="Q16" s="23">
        <f t="shared" si="10"/>
        <v>30426</v>
      </c>
      <c r="R16" s="22">
        <f t="shared" si="11"/>
        <v>152740</v>
      </c>
      <c r="S16" s="1"/>
      <c r="T16" s="15">
        <f t="shared" si="0"/>
        <v>-3882</v>
      </c>
      <c r="U16" s="18">
        <f t="shared" si="1"/>
        <v>-47.60853568800589</v>
      </c>
      <c r="V16" s="15">
        <f t="shared" si="12"/>
        <v>-5062</v>
      </c>
      <c r="W16" s="18">
        <f t="shared" si="2"/>
        <v>-14.263976555455365</v>
      </c>
      <c r="X16" s="15">
        <f t="shared" si="13"/>
        <v>-9020</v>
      </c>
      <c r="Y16" s="18">
        <f t="shared" si="3"/>
        <v>-5.576162215628091</v>
      </c>
    </row>
    <row r="17" spans="2:25" ht="19.5" customHeight="1">
      <c r="B17" s="12">
        <v>40946</v>
      </c>
      <c r="C17" s="7"/>
      <c r="D17" s="13">
        <v>5610</v>
      </c>
      <c r="E17" s="10">
        <f t="shared" si="4"/>
        <v>30962</v>
      </c>
      <c r="F17" s="14">
        <f t="shared" si="5"/>
        <v>137501</v>
      </c>
      <c r="G17" s="11"/>
      <c r="H17" s="13">
        <v>6023</v>
      </c>
      <c r="I17" s="10">
        <f t="shared" si="6"/>
        <v>36422</v>
      </c>
      <c r="J17" s="14">
        <f t="shared" si="7"/>
        <v>176441</v>
      </c>
      <c r="K17" s="11"/>
      <c r="L17" s="13">
        <v>3933</v>
      </c>
      <c r="M17" s="10">
        <f t="shared" si="8"/>
        <v>39421</v>
      </c>
      <c r="N17" s="14">
        <f t="shared" si="9"/>
        <v>165693</v>
      </c>
      <c r="O17" s="11"/>
      <c r="P17" s="21">
        <v>4435</v>
      </c>
      <c r="Q17" s="23">
        <f t="shared" si="10"/>
        <v>34861</v>
      </c>
      <c r="R17" s="22">
        <f t="shared" si="11"/>
        <v>157175</v>
      </c>
      <c r="S17" s="1"/>
      <c r="T17" s="15">
        <f t="shared" si="0"/>
        <v>502</v>
      </c>
      <c r="U17" s="18">
        <f t="shared" si="1"/>
        <v>12.763793541825578</v>
      </c>
      <c r="V17" s="15">
        <f t="shared" si="12"/>
        <v>-4560</v>
      </c>
      <c r="W17" s="18">
        <f t="shared" si="2"/>
        <v>-11.567438674817991</v>
      </c>
      <c r="X17" s="15">
        <f t="shared" si="13"/>
        <v>-8518</v>
      </c>
      <c r="Y17" s="18">
        <f t="shared" si="3"/>
        <v>-5.140832744895681</v>
      </c>
    </row>
    <row r="18" spans="2:25" ht="19.5" customHeight="1">
      <c r="B18" s="12">
        <v>40947</v>
      </c>
      <c r="C18" s="7"/>
      <c r="D18" s="13">
        <v>7195</v>
      </c>
      <c r="E18" s="10">
        <f t="shared" si="4"/>
        <v>38157</v>
      </c>
      <c r="F18" s="14">
        <f t="shared" si="5"/>
        <v>144696</v>
      </c>
      <c r="G18" s="11"/>
      <c r="H18" s="13">
        <v>4734</v>
      </c>
      <c r="I18" s="10">
        <f t="shared" si="6"/>
        <v>41156</v>
      </c>
      <c r="J18" s="14">
        <f t="shared" si="7"/>
        <v>181175</v>
      </c>
      <c r="K18" s="11"/>
      <c r="L18" s="13">
        <v>6455</v>
      </c>
      <c r="M18" s="10">
        <f t="shared" si="8"/>
        <v>45876</v>
      </c>
      <c r="N18" s="14">
        <f t="shared" si="9"/>
        <v>172148</v>
      </c>
      <c r="O18" s="11"/>
      <c r="P18" s="21">
        <v>4776</v>
      </c>
      <c r="Q18" s="23">
        <f t="shared" si="10"/>
        <v>39637</v>
      </c>
      <c r="R18" s="22">
        <f t="shared" si="11"/>
        <v>161951</v>
      </c>
      <c r="S18" s="1"/>
      <c r="T18" s="15">
        <f t="shared" si="0"/>
        <v>-1679</v>
      </c>
      <c r="U18" s="18">
        <f t="shared" si="1"/>
        <v>-26.01084430673896</v>
      </c>
      <c r="V18" s="15">
        <f t="shared" si="12"/>
        <v>-6239</v>
      </c>
      <c r="W18" s="18">
        <f t="shared" si="2"/>
        <v>-13.599703548696487</v>
      </c>
      <c r="X18" s="15">
        <f t="shared" si="13"/>
        <v>-10197</v>
      </c>
      <c r="Y18" s="18">
        <f t="shared" si="3"/>
        <v>-5.923391500336919</v>
      </c>
    </row>
    <row r="19" spans="2:25" ht="19.5" customHeight="1">
      <c r="B19" s="12">
        <v>40948</v>
      </c>
      <c r="C19" s="7"/>
      <c r="D19" s="13">
        <v>4184</v>
      </c>
      <c r="E19" s="10">
        <f t="shared" si="4"/>
        <v>42341</v>
      </c>
      <c r="F19" s="14">
        <f t="shared" si="5"/>
        <v>148880</v>
      </c>
      <c r="G19" s="11"/>
      <c r="H19" s="13">
        <v>4725</v>
      </c>
      <c r="I19" s="10">
        <f t="shared" si="6"/>
        <v>45881</v>
      </c>
      <c r="J19" s="14">
        <f t="shared" si="7"/>
        <v>185900</v>
      </c>
      <c r="K19" s="11"/>
      <c r="L19" s="13">
        <v>4185</v>
      </c>
      <c r="M19" s="10">
        <f t="shared" si="8"/>
        <v>50061</v>
      </c>
      <c r="N19" s="14">
        <f t="shared" si="9"/>
        <v>176333</v>
      </c>
      <c r="O19" s="11"/>
      <c r="P19" s="21">
        <v>2756</v>
      </c>
      <c r="Q19" s="23">
        <f t="shared" si="10"/>
        <v>42393</v>
      </c>
      <c r="R19" s="22">
        <f t="shared" si="11"/>
        <v>164707</v>
      </c>
      <c r="S19" s="1"/>
      <c r="T19" s="15">
        <f t="shared" si="0"/>
        <v>-1429</v>
      </c>
      <c r="U19" s="18">
        <f t="shared" si="1"/>
        <v>-34.14575866188769</v>
      </c>
      <c r="V19" s="15">
        <f t="shared" si="12"/>
        <v>-7668</v>
      </c>
      <c r="W19" s="18">
        <f t="shared" si="2"/>
        <v>-15.317312878288488</v>
      </c>
      <c r="X19" s="15">
        <f t="shared" si="13"/>
        <v>-11626</v>
      </c>
      <c r="Y19" s="18">
        <f t="shared" si="3"/>
        <v>-6.593207170523952</v>
      </c>
    </row>
    <row r="20" spans="2:25" ht="19.5" customHeight="1">
      <c r="B20" s="12">
        <v>40949</v>
      </c>
      <c r="C20" s="7"/>
      <c r="D20" s="13">
        <v>4295</v>
      </c>
      <c r="E20" s="10">
        <f t="shared" si="4"/>
        <v>46636</v>
      </c>
      <c r="F20" s="14">
        <f t="shared" si="5"/>
        <v>153175</v>
      </c>
      <c r="G20" s="11"/>
      <c r="H20" s="13">
        <v>4862</v>
      </c>
      <c r="I20" s="10">
        <f t="shared" si="6"/>
        <v>50743</v>
      </c>
      <c r="J20" s="14">
        <f t="shared" si="7"/>
        <v>190762</v>
      </c>
      <c r="K20" s="11"/>
      <c r="L20" s="13">
        <v>3444</v>
      </c>
      <c r="M20" s="10">
        <f t="shared" si="8"/>
        <v>53505</v>
      </c>
      <c r="N20" s="14">
        <f t="shared" si="9"/>
        <v>179777</v>
      </c>
      <c r="O20" s="11"/>
      <c r="P20" s="21">
        <v>5549</v>
      </c>
      <c r="Q20" s="23">
        <f t="shared" si="10"/>
        <v>47942</v>
      </c>
      <c r="R20" s="22">
        <f t="shared" si="11"/>
        <v>170256</v>
      </c>
      <c r="S20" s="1"/>
      <c r="T20" s="15">
        <f t="shared" si="0"/>
        <v>2105</v>
      </c>
      <c r="U20" s="18">
        <f t="shared" si="1"/>
        <v>61.120789779326365</v>
      </c>
      <c r="V20" s="15">
        <f t="shared" si="12"/>
        <v>-5563</v>
      </c>
      <c r="W20" s="18">
        <f t="shared" si="2"/>
        <v>-10.397159144005233</v>
      </c>
      <c r="X20" s="15">
        <f t="shared" si="13"/>
        <v>-9521</v>
      </c>
      <c r="Y20" s="18">
        <f t="shared" si="3"/>
        <v>-5.296005606946384</v>
      </c>
    </row>
    <row r="21" spans="2:26" ht="19.5" customHeight="1">
      <c r="B21" s="12">
        <v>40950</v>
      </c>
      <c r="C21" s="7"/>
      <c r="D21" s="13">
        <v>4268</v>
      </c>
      <c r="E21" s="10">
        <f t="shared" si="4"/>
        <v>50904</v>
      </c>
      <c r="F21" s="14">
        <f t="shared" si="5"/>
        <v>157443</v>
      </c>
      <c r="G21" s="11"/>
      <c r="H21" s="13">
        <v>5366</v>
      </c>
      <c r="I21" s="10">
        <f t="shared" si="6"/>
        <v>56109</v>
      </c>
      <c r="J21" s="14">
        <f t="shared" si="7"/>
        <v>196128</v>
      </c>
      <c r="K21" s="11"/>
      <c r="L21" s="13">
        <v>7494</v>
      </c>
      <c r="M21" s="10">
        <f t="shared" si="8"/>
        <v>60999</v>
      </c>
      <c r="N21" s="14">
        <f t="shared" si="9"/>
        <v>187271</v>
      </c>
      <c r="O21" s="11"/>
      <c r="P21" s="21">
        <v>8461</v>
      </c>
      <c r="Q21" s="23">
        <f t="shared" si="10"/>
        <v>56403</v>
      </c>
      <c r="R21" s="22">
        <f t="shared" si="11"/>
        <v>178717</v>
      </c>
      <c r="S21" s="1"/>
      <c r="T21" s="15">
        <f t="shared" si="0"/>
        <v>967</v>
      </c>
      <c r="U21" s="18">
        <f t="shared" si="1"/>
        <v>12.903656258340005</v>
      </c>
      <c r="V21" s="15">
        <f t="shared" si="12"/>
        <v>-4596</v>
      </c>
      <c r="W21" s="18">
        <f t="shared" si="2"/>
        <v>-7.534549746717159</v>
      </c>
      <c r="X21" s="15">
        <f t="shared" si="13"/>
        <v>-8554</v>
      </c>
      <c r="Y21" s="18">
        <f t="shared" si="3"/>
        <v>-4.567712032295444</v>
      </c>
      <c r="Z21" s="9"/>
    </row>
    <row r="22" spans="2:25" ht="19.5" customHeight="1">
      <c r="B22" s="12">
        <v>40951</v>
      </c>
      <c r="C22" s="7"/>
      <c r="D22" s="13">
        <v>3838</v>
      </c>
      <c r="E22" s="10">
        <f t="shared" si="4"/>
        <v>54742</v>
      </c>
      <c r="F22" s="14">
        <f t="shared" si="5"/>
        <v>161281</v>
      </c>
      <c r="G22" s="11"/>
      <c r="H22" s="13">
        <v>6141</v>
      </c>
      <c r="I22" s="10">
        <f t="shared" si="6"/>
        <v>62250</v>
      </c>
      <c r="J22" s="14">
        <f t="shared" si="7"/>
        <v>202269</v>
      </c>
      <c r="K22" s="11"/>
      <c r="L22" s="13">
        <v>10190</v>
      </c>
      <c r="M22" s="10">
        <f t="shared" si="8"/>
        <v>71189</v>
      </c>
      <c r="N22" s="14">
        <f t="shared" si="9"/>
        <v>197461</v>
      </c>
      <c r="O22" s="11"/>
      <c r="P22" s="21">
        <v>9735</v>
      </c>
      <c r="Q22" s="23">
        <f t="shared" si="10"/>
        <v>66138</v>
      </c>
      <c r="R22" s="22">
        <f t="shared" si="11"/>
        <v>188452</v>
      </c>
      <c r="S22" s="1"/>
      <c r="T22" s="15">
        <f t="shared" si="0"/>
        <v>-455</v>
      </c>
      <c r="U22" s="18">
        <f t="shared" si="1"/>
        <v>-4.465161923454367</v>
      </c>
      <c r="V22" s="15">
        <f t="shared" si="12"/>
        <v>-5051</v>
      </c>
      <c r="W22" s="18">
        <f t="shared" si="2"/>
        <v>-7.095197291716417</v>
      </c>
      <c r="X22" s="15">
        <f t="shared" si="13"/>
        <v>-9009</v>
      </c>
      <c r="Y22" s="18">
        <f t="shared" si="3"/>
        <v>-4.562419920895771</v>
      </c>
    </row>
    <row r="23" spans="2:25" ht="19.5" customHeight="1">
      <c r="B23" s="12">
        <v>40952</v>
      </c>
      <c r="C23" s="7"/>
      <c r="D23" s="13">
        <v>4359</v>
      </c>
      <c r="E23" s="10">
        <f t="shared" si="4"/>
        <v>59101</v>
      </c>
      <c r="F23" s="14">
        <f t="shared" si="5"/>
        <v>165640</v>
      </c>
      <c r="G23" s="11"/>
      <c r="H23" s="13">
        <v>9035</v>
      </c>
      <c r="I23" s="10">
        <f t="shared" si="6"/>
        <v>71285</v>
      </c>
      <c r="J23" s="14">
        <f t="shared" si="7"/>
        <v>211304</v>
      </c>
      <c r="K23" s="11"/>
      <c r="L23" s="13">
        <v>8931</v>
      </c>
      <c r="M23" s="10">
        <f t="shared" si="8"/>
        <v>80120</v>
      </c>
      <c r="N23" s="14">
        <f t="shared" si="9"/>
        <v>206392</v>
      </c>
      <c r="O23" s="11"/>
      <c r="P23" s="21">
        <v>5437</v>
      </c>
      <c r="Q23" s="23">
        <f t="shared" si="10"/>
        <v>71575</v>
      </c>
      <c r="R23" s="22">
        <f t="shared" si="11"/>
        <v>193889</v>
      </c>
      <c r="S23" s="1"/>
      <c r="T23" s="15">
        <f t="shared" si="0"/>
        <v>-3494</v>
      </c>
      <c r="U23" s="18">
        <f t="shared" si="1"/>
        <v>-39.12215877281379</v>
      </c>
      <c r="V23" s="15">
        <f t="shared" si="12"/>
        <v>-8545</v>
      </c>
      <c r="W23" s="18">
        <f t="shared" si="2"/>
        <v>-10.665252121817275</v>
      </c>
      <c r="X23" s="15">
        <f t="shared" si="13"/>
        <v>-12503</v>
      </c>
      <c r="Y23" s="18">
        <f t="shared" si="3"/>
        <v>-6.0578898406915</v>
      </c>
    </row>
    <row r="24" spans="2:25" ht="19.5" customHeight="1">
      <c r="B24" s="12">
        <v>40953</v>
      </c>
      <c r="C24" s="7"/>
      <c r="D24" s="13">
        <v>7208</v>
      </c>
      <c r="E24" s="10">
        <f t="shared" si="4"/>
        <v>66309</v>
      </c>
      <c r="F24" s="14">
        <f t="shared" si="5"/>
        <v>172848</v>
      </c>
      <c r="G24" s="11"/>
      <c r="H24" s="13">
        <v>8128</v>
      </c>
      <c r="I24" s="10">
        <f t="shared" si="6"/>
        <v>79413</v>
      </c>
      <c r="J24" s="14">
        <f t="shared" si="7"/>
        <v>219432</v>
      </c>
      <c r="K24" s="11"/>
      <c r="L24" s="13">
        <v>6498</v>
      </c>
      <c r="M24" s="10">
        <f t="shared" si="8"/>
        <v>86618</v>
      </c>
      <c r="N24" s="14">
        <f t="shared" si="9"/>
        <v>212890</v>
      </c>
      <c r="O24" s="11"/>
      <c r="P24" s="21">
        <v>5321</v>
      </c>
      <c r="Q24" s="23">
        <f t="shared" si="10"/>
        <v>76896</v>
      </c>
      <c r="R24" s="22">
        <f t="shared" si="11"/>
        <v>199210</v>
      </c>
      <c r="S24" s="1"/>
      <c r="T24" s="15">
        <f t="shared" si="0"/>
        <v>-1177</v>
      </c>
      <c r="U24" s="18">
        <f t="shared" si="1"/>
        <v>-18.113265620190827</v>
      </c>
      <c r="V24" s="15">
        <f t="shared" si="12"/>
        <v>-9722</v>
      </c>
      <c r="W24" s="18">
        <f t="shared" si="2"/>
        <v>-11.22399501258399</v>
      </c>
      <c r="X24" s="15">
        <f t="shared" si="13"/>
        <v>-13680</v>
      </c>
      <c r="Y24" s="18">
        <f t="shared" si="3"/>
        <v>-6.425853727276998</v>
      </c>
    </row>
    <row r="25" spans="2:25" ht="19.5" customHeight="1">
      <c r="B25" s="12">
        <v>40954</v>
      </c>
      <c r="C25" s="7"/>
      <c r="D25" s="13">
        <v>7734</v>
      </c>
      <c r="E25" s="10">
        <f t="shared" si="4"/>
        <v>74043</v>
      </c>
      <c r="F25" s="14">
        <f t="shared" si="5"/>
        <v>180582</v>
      </c>
      <c r="G25" s="11"/>
      <c r="H25" s="13">
        <v>6125</v>
      </c>
      <c r="I25" s="10">
        <f t="shared" si="6"/>
        <v>85538</v>
      </c>
      <c r="J25" s="14">
        <f t="shared" si="7"/>
        <v>225557</v>
      </c>
      <c r="K25" s="11"/>
      <c r="L25" s="13">
        <v>7728</v>
      </c>
      <c r="M25" s="10">
        <f t="shared" si="8"/>
        <v>94346</v>
      </c>
      <c r="N25" s="14">
        <f t="shared" si="9"/>
        <v>220618</v>
      </c>
      <c r="O25" s="11"/>
      <c r="P25" s="21">
        <v>6030</v>
      </c>
      <c r="Q25" s="23">
        <f t="shared" si="10"/>
        <v>82926</v>
      </c>
      <c r="R25" s="22">
        <f t="shared" si="11"/>
        <v>205240</v>
      </c>
      <c r="S25" s="1"/>
      <c r="T25" s="15">
        <f t="shared" si="0"/>
        <v>-1698</v>
      </c>
      <c r="U25" s="18">
        <f t="shared" si="1"/>
        <v>-21.972049689440993</v>
      </c>
      <c r="V25" s="15">
        <f t="shared" si="12"/>
        <v>-11420</v>
      </c>
      <c r="W25" s="18">
        <f t="shared" si="2"/>
        <v>-12.10438174379412</v>
      </c>
      <c r="X25" s="15">
        <f t="shared" si="13"/>
        <v>-15378</v>
      </c>
      <c r="Y25" s="18">
        <f t="shared" si="3"/>
        <v>-6.970419458067792</v>
      </c>
    </row>
    <row r="26" spans="2:25" ht="19.5" customHeight="1">
      <c r="B26" s="12">
        <v>40955</v>
      </c>
      <c r="C26" s="7"/>
      <c r="D26" s="13">
        <v>4583</v>
      </c>
      <c r="E26" s="10">
        <f t="shared" si="4"/>
        <v>78626</v>
      </c>
      <c r="F26" s="14">
        <f t="shared" si="5"/>
        <v>185165</v>
      </c>
      <c r="G26" s="11"/>
      <c r="H26" s="13">
        <v>5283</v>
      </c>
      <c r="I26" s="10">
        <f t="shared" si="6"/>
        <v>90821</v>
      </c>
      <c r="J26" s="14">
        <f t="shared" si="7"/>
        <v>230840</v>
      </c>
      <c r="K26" s="11"/>
      <c r="L26" s="13">
        <v>5949</v>
      </c>
      <c r="M26" s="10">
        <f t="shared" si="8"/>
        <v>100295</v>
      </c>
      <c r="N26" s="14">
        <f t="shared" si="9"/>
        <v>226567</v>
      </c>
      <c r="O26" s="11"/>
      <c r="P26" s="21">
        <v>5108</v>
      </c>
      <c r="Q26" s="23">
        <f t="shared" si="10"/>
        <v>88034</v>
      </c>
      <c r="R26" s="22">
        <f t="shared" si="11"/>
        <v>210348</v>
      </c>
      <c r="S26" s="1"/>
      <c r="T26" s="15">
        <f t="shared" si="0"/>
        <v>-841</v>
      </c>
      <c r="U26" s="18">
        <f t="shared" si="1"/>
        <v>-14.136829719280552</v>
      </c>
      <c r="V26" s="15">
        <f t="shared" si="12"/>
        <v>-12261</v>
      </c>
      <c r="W26" s="18">
        <f t="shared" si="2"/>
        <v>-12.224936437509347</v>
      </c>
      <c r="X26" s="15">
        <f t="shared" si="13"/>
        <v>-16219</v>
      </c>
      <c r="Y26" s="18">
        <f t="shared" si="3"/>
        <v>-7.158588850097322</v>
      </c>
    </row>
    <row r="27" spans="2:25" ht="19.5" customHeight="1">
      <c r="B27" s="12">
        <v>40956</v>
      </c>
      <c r="C27" s="7"/>
      <c r="D27" s="13">
        <v>3725</v>
      </c>
      <c r="E27" s="10">
        <f t="shared" si="4"/>
        <v>82351</v>
      </c>
      <c r="F27" s="14">
        <f t="shared" si="5"/>
        <v>188890</v>
      </c>
      <c r="G27" s="11"/>
      <c r="H27" s="13">
        <v>5364</v>
      </c>
      <c r="I27" s="10">
        <f t="shared" si="6"/>
        <v>96185</v>
      </c>
      <c r="J27" s="14">
        <f t="shared" si="7"/>
        <v>236204</v>
      </c>
      <c r="K27" s="11"/>
      <c r="L27" s="13">
        <v>3749</v>
      </c>
      <c r="M27" s="10">
        <f t="shared" si="8"/>
        <v>104044</v>
      </c>
      <c r="N27" s="14">
        <f t="shared" si="9"/>
        <v>230316</v>
      </c>
      <c r="O27" s="11"/>
      <c r="P27" s="21">
        <v>7088</v>
      </c>
      <c r="Q27" s="23">
        <f t="shared" si="10"/>
        <v>95122</v>
      </c>
      <c r="R27" s="22">
        <f t="shared" si="11"/>
        <v>217436</v>
      </c>
      <c r="S27" s="1"/>
      <c r="T27" s="15">
        <f t="shared" si="0"/>
        <v>3339</v>
      </c>
      <c r="U27" s="18">
        <f t="shared" si="1"/>
        <v>89.06375033342225</v>
      </c>
      <c r="V27" s="15">
        <f t="shared" si="12"/>
        <v>-8922</v>
      </c>
      <c r="W27" s="18">
        <f t="shared" si="2"/>
        <v>-8.575218176925146</v>
      </c>
      <c r="X27" s="15">
        <f t="shared" si="13"/>
        <v>-12880</v>
      </c>
      <c r="Y27" s="18">
        <f t="shared" si="3"/>
        <v>-5.592316643220618</v>
      </c>
    </row>
    <row r="28" spans="2:25" ht="19.5" customHeight="1">
      <c r="B28" s="12">
        <v>40957</v>
      </c>
      <c r="C28" s="7"/>
      <c r="D28" s="13">
        <v>4710</v>
      </c>
      <c r="E28" s="10">
        <f t="shared" si="4"/>
        <v>87061</v>
      </c>
      <c r="F28" s="14">
        <f t="shared" si="5"/>
        <v>193600</v>
      </c>
      <c r="G28" s="11"/>
      <c r="H28" s="13">
        <v>4855</v>
      </c>
      <c r="I28" s="10">
        <f t="shared" si="6"/>
        <v>101040</v>
      </c>
      <c r="J28" s="14">
        <f t="shared" si="7"/>
        <v>241059</v>
      </c>
      <c r="K28" s="11"/>
      <c r="L28" s="13">
        <v>7009</v>
      </c>
      <c r="M28" s="10">
        <f t="shared" si="8"/>
        <v>111053</v>
      </c>
      <c r="N28" s="14">
        <f t="shared" si="9"/>
        <v>237325</v>
      </c>
      <c r="O28" s="11"/>
      <c r="P28" s="21">
        <v>11116</v>
      </c>
      <c r="Q28" s="23">
        <f t="shared" si="10"/>
        <v>106238</v>
      </c>
      <c r="R28" s="22">
        <f t="shared" si="11"/>
        <v>228552</v>
      </c>
      <c r="S28" s="1"/>
      <c r="T28" s="15">
        <f t="shared" si="0"/>
        <v>4107</v>
      </c>
      <c r="U28" s="18">
        <f t="shared" si="1"/>
        <v>58.59609074047653</v>
      </c>
      <c r="V28" s="15">
        <f t="shared" si="12"/>
        <v>-4815</v>
      </c>
      <c r="W28" s="18">
        <f t="shared" si="2"/>
        <v>-4.335767606458178</v>
      </c>
      <c r="X28" s="15">
        <f t="shared" si="13"/>
        <v>-8773</v>
      </c>
      <c r="Y28" s="18">
        <f t="shared" si="3"/>
        <v>-3.6966185610449807</v>
      </c>
    </row>
    <row r="29" spans="2:25" ht="19.5" customHeight="1">
      <c r="B29" s="12">
        <v>40958</v>
      </c>
      <c r="C29" s="7"/>
      <c r="D29" s="13">
        <v>4296</v>
      </c>
      <c r="E29" s="10">
        <f t="shared" si="4"/>
        <v>91357</v>
      </c>
      <c r="F29" s="14">
        <f t="shared" si="5"/>
        <v>197896</v>
      </c>
      <c r="G29" s="11"/>
      <c r="H29" s="13">
        <v>5020</v>
      </c>
      <c r="I29" s="10">
        <f t="shared" si="6"/>
        <v>106060</v>
      </c>
      <c r="J29" s="14">
        <f t="shared" si="7"/>
        <v>246079</v>
      </c>
      <c r="K29" s="11"/>
      <c r="L29" s="13">
        <v>11832</v>
      </c>
      <c r="M29" s="10">
        <f t="shared" si="8"/>
        <v>122885</v>
      </c>
      <c r="N29" s="14">
        <f t="shared" si="9"/>
        <v>249157</v>
      </c>
      <c r="O29" s="11"/>
      <c r="P29" s="21">
        <v>10473</v>
      </c>
      <c r="Q29" s="23">
        <f t="shared" si="10"/>
        <v>116711</v>
      </c>
      <c r="R29" s="22">
        <f t="shared" si="11"/>
        <v>239025</v>
      </c>
      <c r="S29" s="1"/>
      <c r="T29" s="15">
        <f t="shared" si="0"/>
        <v>-1359</v>
      </c>
      <c r="U29" s="18">
        <f t="shared" si="1"/>
        <v>-11.48580121703854</v>
      </c>
      <c r="V29" s="15">
        <f t="shared" si="12"/>
        <v>-6174</v>
      </c>
      <c r="W29" s="18">
        <f t="shared" si="2"/>
        <v>-5.024209626886926</v>
      </c>
      <c r="X29" s="15">
        <f t="shared" si="13"/>
        <v>-10132</v>
      </c>
      <c r="Y29" s="18">
        <f t="shared" si="3"/>
        <v>-4.066512279406158</v>
      </c>
    </row>
    <row r="30" spans="2:25" ht="19.5" customHeight="1">
      <c r="B30" s="12">
        <v>40959</v>
      </c>
      <c r="C30" s="7"/>
      <c r="D30" s="13">
        <v>6343</v>
      </c>
      <c r="E30" s="10">
        <f t="shared" si="4"/>
        <v>97700</v>
      </c>
      <c r="F30" s="14">
        <f t="shared" si="5"/>
        <v>204239</v>
      </c>
      <c r="G30" s="11"/>
      <c r="H30" s="13">
        <v>10291</v>
      </c>
      <c r="I30" s="10">
        <f t="shared" si="6"/>
        <v>116351</v>
      </c>
      <c r="J30" s="14">
        <f t="shared" si="7"/>
        <v>256370</v>
      </c>
      <c r="K30" s="11"/>
      <c r="L30" s="13">
        <v>11602</v>
      </c>
      <c r="M30" s="10">
        <f t="shared" si="8"/>
        <v>134487</v>
      </c>
      <c r="N30" s="14">
        <f t="shared" si="9"/>
        <v>260759</v>
      </c>
      <c r="O30" s="11"/>
      <c r="P30" s="21">
        <v>5193</v>
      </c>
      <c r="Q30" s="23">
        <f t="shared" si="10"/>
        <v>121904</v>
      </c>
      <c r="R30" s="22">
        <f t="shared" si="11"/>
        <v>244218</v>
      </c>
      <c r="S30" s="1"/>
      <c r="T30" s="15">
        <f t="shared" si="0"/>
        <v>-6409</v>
      </c>
      <c r="U30" s="18">
        <f t="shared" si="1"/>
        <v>-55.240475780037926</v>
      </c>
      <c r="V30" s="15">
        <f t="shared" si="12"/>
        <v>-12583</v>
      </c>
      <c r="W30" s="18">
        <f t="shared" si="2"/>
        <v>-9.356294660450452</v>
      </c>
      <c r="X30" s="15">
        <f t="shared" si="13"/>
        <v>-16541</v>
      </c>
      <c r="Y30" s="18">
        <f t="shared" si="3"/>
        <v>-6.343405213242879</v>
      </c>
    </row>
    <row r="31" spans="2:25" ht="19.5" customHeight="1">
      <c r="B31" s="12">
        <v>40960</v>
      </c>
      <c r="C31" s="7"/>
      <c r="D31" s="13">
        <v>8282</v>
      </c>
      <c r="E31" s="10">
        <f t="shared" si="4"/>
        <v>105982</v>
      </c>
      <c r="F31" s="14">
        <f t="shared" si="5"/>
        <v>212521</v>
      </c>
      <c r="G31" s="11"/>
      <c r="H31" s="13">
        <v>8901</v>
      </c>
      <c r="I31" s="10">
        <f t="shared" si="6"/>
        <v>125252</v>
      </c>
      <c r="J31" s="14">
        <f t="shared" si="7"/>
        <v>265271</v>
      </c>
      <c r="K31" s="11"/>
      <c r="L31" s="13">
        <v>6252</v>
      </c>
      <c r="M31" s="10">
        <f t="shared" si="8"/>
        <v>140739</v>
      </c>
      <c r="N31" s="14">
        <f t="shared" si="9"/>
        <v>267011</v>
      </c>
      <c r="O31" s="11"/>
      <c r="P31" s="21">
        <v>4888</v>
      </c>
      <c r="Q31" s="23">
        <f t="shared" si="10"/>
        <v>126792</v>
      </c>
      <c r="R31" s="22">
        <f t="shared" si="11"/>
        <v>249106</v>
      </c>
      <c r="S31" s="1"/>
      <c r="T31" s="15">
        <f t="shared" si="0"/>
        <v>-1364</v>
      </c>
      <c r="U31" s="18">
        <f t="shared" si="1"/>
        <v>-21.8170185540627</v>
      </c>
      <c r="V31" s="15">
        <f t="shared" si="12"/>
        <v>-13947</v>
      </c>
      <c r="W31" s="18">
        <f t="shared" si="2"/>
        <v>-9.909833095304075</v>
      </c>
      <c r="X31" s="15">
        <f t="shared" si="13"/>
        <v>-17905</v>
      </c>
      <c r="Y31" s="18">
        <f t="shared" si="3"/>
        <v>-6.705716243900064</v>
      </c>
    </row>
    <row r="32" spans="2:25" ht="19.5" customHeight="1">
      <c r="B32" s="12">
        <v>40961</v>
      </c>
      <c r="C32" s="7"/>
      <c r="D32" s="13">
        <v>8825</v>
      </c>
      <c r="E32" s="10">
        <f t="shared" si="4"/>
        <v>114807</v>
      </c>
      <c r="F32" s="14">
        <f t="shared" si="5"/>
        <v>221346</v>
      </c>
      <c r="G32" s="11"/>
      <c r="H32" s="13">
        <v>5958</v>
      </c>
      <c r="I32" s="10">
        <f t="shared" si="6"/>
        <v>131210</v>
      </c>
      <c r="J32" s="14">
        <f t="shared" si="7"/>
        <v>271229</v>
      </c>
      <c r="K32" s="11"/>
      <c r="L32" s="13">
        <v>8361</v>
      </c>
      <c r="M32" s="10">
        <f t="shared" si="8"/>
        <v>149100</v>
      </c>
      <c r="N32" s="14">
        <f t="shared" si="9"/>
        <v>275372</v>
      </c>
      <c r="O32" s="11"/>
      <c r="P32" s="21">
        <v>5590</v>
      </c>
      <c r="Q32" s="23">
        <f t="shared" si="10"/>
        <v>132382</v>
      </c>
      <c r="R32" s="22">
        <f t="shared" si="11"/>
        <v>254696</v>
      </c>
      <c r="S32" s="1"/>
      <c r="T32" s="15">
        <f t="shared" si="0"/>
        <v>-2771</v>
      </c>
      <c r="U32" s="18">
        <f t="shared" si="1"/>
        <v>-33.1419686640354</v>
      </c>
      <c r="V32" s="15">
        <f t="shared" si="12"/>
        <v>-16718</v>
      </c>
      <c r="W32" s="18">
        <f t="shared" si="2"/>
        <v>-11.212608987256875</v>
      </c>
      <c r="X32" s="15">
        <f t="shared" si="13"/>
        <v>-20676</v>
      </c>
      <c r="Y32" s="18">
        <f t="shared" si="3"/>
        <v>-7.508388652441061</v>
      </c>
    </row>
    <row r="33" spans="2:25" ht="19.5" customHeight="1">
      <c r="B33" s="12">
        <v>40962</v>
      </c>
      <c r="C33" s="7"/>
      <c r="D33" s="13">
        <v>5712</v>
      </c>
      <c r="E33" s="10">
        <f t="shared" si="4"/>
        <v>120519</v>
      </c>
      <c r="F33" s="14">
        <f t="shared" si="5"/>
        <v>227058</v>
      </c>
      <c r="G33" s="11"/>
      <c r="H33" s="13">
        <v>4762</v>
      </c>
      <c r="I33" s="10">
        <f t="shared" si="6"/>
        <v>135972</v>
      </c>
      <c r="J33" s="14">
        <f t="shared" si="7"/>
        <v>275991</v>
      </c>
      <c r="K33" s="11"/>
      <c r="L33" s="13">
        <v>6227</v>
      </c>
      <c r="M33" s="10">
        <f t="shared" si="8"/>
        <v>155327</v>
      </c>
      <c r="N33" s="14">
        <f t="shared" si="9"/>
        <v>281599</v>
      </c>
      <c r="O33" s="11"/>
      <c r="P33" s="21">
        <v>3799</v>
      </c>
      <c r="Q33" s="23">
        <f t="shared" si="10"/>
        <v>136181</v>
      </c>
      <c r="R33" s="22">
        <f t="shared" si="11"/>
        <v>258495</v>
      </c>
      <c r="S33" s="1"/>
      <c r="T33" s="15">
        <f t="shared" si="0"/>
        <v>-2428</v>
      </c>
      <c r="U33" s="18">
        <f t="shared" si="1"/>
        <v>-38.991488678336275</v>
      </c>
      <c r="V33" s="15">
        <f t="shared" si="12"/>
        <v>-19146</v>
      </c>
      <c r="W33" s="18">
        <f t="shared" si="2"/>
        <v>-12.326253645534905</v>
      </c>
      <c r="X33" s="15">
        <f t="shared" si="13"/>
        <v>-23104</v>
      </c>
      <c r="Y33" s="18">
        <f t="shared" si="3"/>
        <v>-8.20457459010863</v>
      </c>
    </row>
    <row r="34" spans="2:25" ht="19.5" customHeight="1">
      <c r="B34" s="12">
        <v>40963</v>
      </c>
      <c r="C34" s="7"/>
      <c r="D34" s="13">
        <v>4382</v>
      </c>
      <c r="E34" s="10">
        <f t="shared" si="4"/>
        <v>124901</v>
      </c>
      <c r="F34" s="14">
        <f t="shared" si="5"/>
        <v>231440</v>
      </c>
      <c r="G34" s="11"/>
      <c r="H34" s="13">
        <v>5271</v>
      </c>
      <c r="I34" s="10">
        <f t="shared" si="6"/>
        <v>141243</v>
      </c>
      <c r="J34" s="14">
        <f t="shared" si="7"/>
        <v>281262</v>
      </c>
      <c r="K34" s="11"/>
      <c r="L34" s="13">
        <v>4995</v>
      </c>
      <c r="M34" s="10">
        <f t="shared" si="8"/>
        <v>160322</v>
      </c>
      <c r="N34" s="14">
        <f t="shared" si="9"/>
        <v>286594</v>
      </c>
      <c r="O34" s="11"/>
      <c r="P34" s="21">
        <v>6512</v>
      </c>
      <c r="Q34" s="23">
        <f t="shared" si="10"/>
        <v>142693</v>
      </c>
      <c r="R34" s="22">
        <f t="shared" si="11"/>
        <v>265007</v>
      </c>
      <c r="S34" s="1"/>
      <c r="T34" s="15">
        <f t="shared" si="0"/>
        <v>1517</v>
      </c>
      <c r="U34" s="18">
        <f t="shared" si="1"/>
        <v>30.37037037037037</v>
      </c>
      <c r="V34" s="15">
        <f t="shared" si="12"/>
        <v>-17629</v>
      </c>
      <c r="W34" s="18">
        <f t="shared" si="2"/>
        <v>-10.995995558937638</v>
      </c>
      <c r="X34" s="15">
        <f t="shared" si="13"/>
        <v>-21587</v>
      </c>
      <c r="Y34" s="18">
        <f t="shared" si="3"/>
        <v>-7.5322581770727925</v>
      </c>
    </row>
    <row r="35" spans="2:25" ht="19.5" customHeight="1">
      <c r="B35" s="12">
        <v>40964</v>
      </c>
      <c r="C35" s="7"/>
      <c r="D35" s="13">
        <v>5085</v>
      </c>
      <c r="E35" s="10">
        <f t="shared" si="4"/>
        <v>129986</v>
      </c>
      <c r="F35" s="14">
        <f t="shared" si="5"/>
        <v>236525</v>
      </c>
      <c r="G35" s="11"/>
      <c r="H35" s="13">
        <v>5480</v>
      </c>
      <c r="I35" s="10">
        <f t="shared" si="6"/>
        <v>146723</v>
      </c>
      <c r="J35" s="14">
        <f t="shared" si="7"/>
        <v>286742</v>
      </c>
      <c r="K35" s="11"/>
      <c r="L35" s="13">
        <v>7704</v>
      </c>
      <c r="M35" s="10">
        <f t="shared" si="8"/>
        <v>168026</v>
      </c>
      <c r="N35" s="14">
        <f t="shared" si="9"/>
        <v>294298</v>
      </c>
      <c r="O35" s="11"/>
      <c r="P35" s="21">
        <v>10001</v>
      </c>
      <c r="Q35" s="23">
        <f t="shared" si="10"/>
        <v>152694</v>
      </c>
      <c r="R35" s="22">
        <f t="shared" si="11"/>
        <v>275008</v>
      </c>
      <c r="S35" s="1"/>
      <c r="T35" s="15">
        <f t="shared" si="0"/>
        <v>2297</v>
      </c>
      <c r="U35" s="18">
        <f t="shared" si="1"/>
        <v>29.815680166147455</v>
      </c>
      <c r="V35" s="15">
        <f t="shared" si="12"/>
        <v>-15332</v>
      </c>
      <c r="W35" s="18">
        <f t="shared" si="2"/>
        <v>-9.124778308118982</v>
      </c>
      <c r="X35" s="15">
        <f t="shared" si="13"/>
        <v>-19290</v>
      </c>
      <c r="Y35" s="18">
        <f t="shared" si="3"/>
        <v>-6.554580731095692</v>
      </c>
    </row>
    <row r="36" spans="2:25" ht="19.5" customHeight="1">
      <c r="B36" s="12">
        <v>40965</v>
      </c>
      <c r="C36" s="7"/>
      <c r="D36" s="13">
        <v>3862</v>
      </c>
      <c r="E36" s="10">
        <f t="shared" si="4"/>
        <v>133848</v>
      </c>
      <c r="F36" s="14">
        <f t="shared" si="5"/>
        <v>240387</v>
      </c>
      <c r="G36" s="11"/>
      <c r="H36" s="13">
        <v>6386</v>
      </c>
      <c r="I36" s="10">
        <f t="shared" si="6"/>
        <v>153109</v>
      </c>
      <c r="J36" s="14">
        <f t="shared" si="7"/>
        <v>293128</v>
      </c>
      <c r="K36" s="11"/>
      <c r="L36" s="13">
        <v>12473</v>
      </c>
      <c r="M36" s="10">
        <f t="shared" si="8"/>
        <v>180499</v>
      </c>
      <c r="N36" s="14">
        <f t="shared" si="9"/>
        <v>306771</v>
      </c>
      <c r="O36" s="11"/>
      <c r="P36" s="21">
        <v>10569</v>
      </c>
      <c r="Q36" s="23">
        <f t="shared" si="10"/>
        <v>163263</v>
      </c>
      <c r="R36" s="22">
        <f t="shared" si="11"/>
        <v>285577</v>
      </c>
      <c r="S36" s="1"/>
      <c r="T36" s="15">
        <f t="shared" si="0"/>
        <v>-1904</v>
      </c>
      <c r="U36" s="18">
        <f t="shared" si="1"/>
        <v>-15.264972340254952</v>
      </c>
      <c r="V36" s="15">
        <f t="shared" si="12"/>
        <v>-17236</v>
      </c>
      <c r="W36" s="18">
        <f t="shared" si="2"/>
        <v>-9.549083374423127</v>
      </c>
      <c r="X36" s="15">
        <f t="shared" si="13"/>
        <v>-21194</v>
      </c>
      <c r="Y36" s="18">
        <f t="shared" si="3"/>
        <v>-6.9087364842178705</v>
      </c>
    </row>
    <row r="37" spans="2:25" ht="19.5" customHeight="1">
      <c r="B37" s="12">
        <v>40966</v>
      </c>
      <c r="C37" s="7"/>
      <c r="D37" s="13">
        <v>6451</v>
      </c>
      <c r="E37" s="10">
        <f t="shared" si="4"/>
        <v>140299</v>
      </c>
      <c r="F37" s="14">
        <f t="shared" si="5"/>
        <v>246838</v>
      </c>
      <c r="G37" s="11"/>
      <c r="H37" s="13">
        <v>9011</v>
      </c>
      <c r="I37" s="10">
        <f t="shared" si="6"/>
        <v>162120</v>
      </c>
      <c r="J37" s="14">
        <f t="shared" si="7"/>
        <v>302139</v>
      </c>
      <c r="K37" s="11"/>
      <c r="L37" s="13">
        <v>13697</v>
      </c>
      <c r="M37" s="10">
        <f t="shared" si="8"/>
        <v>194196</v>
      </c>
      <c r="N37" s="14">
        <f t="shared" si="9"/>
        <v>320468</v>
      </c>
      <c r="O37" s="11"/>
      <c r="P37" s="21">
        <v>4941</v>
      </c>
      <c r="Q37" s="23">
        <f t="shared" si="10"/>
        <v>168204</v>
      </c>
      <c r="R37" s="22">
        <f t="shared" si="11"/>
        <v>290518</v>
      </c>
      <c r="S37" s="1"/>
      <c r="T37" s="15">
        <f t="shared" si="0"/>
        <v>-8756</v>
      </c>
      <c r="U37" s="18">
        <f t="shared" si="1"/>
        <v>-63.926407242461856</v>
      </c>
      <c r="V37" s="15">
        <f t="shared" si="12"/>
        <v>-25992</v>
      </c>
      <c r="W37" s="18">
        <f t="shared" si="2"/>
        <v>-13.384415744917504</v>
      </c>
      <c r="X37" s="15">
        <f t="shared" si="13"/>
        <v>-29950</v>
      </c>
      <c r="Y37" s="18">
        <f t="shared" si="3"/>
        <v>-9.345706903653408</v>
      </c>
    </row>
    <row r="38" spans="2:25" ht="19.5" customHeight="1">
      <c r="B38" s="12">
        <v>40967</v>
      </c>
      <c r="C38" s="7"/>
      <c r="D38" s="13">
        <v>6950</v>
      </c>
      <c r="E38" s="10">
        <f t="shared" si="4"/>
        <v>147249</v>
      </c>
      <c r="F38" s="14">
        <f t="shared" si="5"/>
        <v>253788</v>
      </c>
      <c r="G38" s="11"/>
      <c r="H38" s="13">
        <v>9856</v>
      </c>
      <c r="I38" s="10">
        <f t="shared" si="6"/>
        <v>171976</v>
      </c>
      <c r="J38" s="14">
        <f t="shared" si="7"/>
        <v>311995</v>
      </c>
      <c r="K38" s="11"/>
      <c r="L38" s="13">
        <v>6945</v>
      </c>
      <c r="M38" s="10">
        <f t="shared" si="8"/>
        <v>201141</v>
      </c>
      <c r="N38" s="14">
        <f t="shared" si="9"/>
        <v>327413</v>
      </c>
      <c r="O38" s="11"/>
      <c r="P38" s="21">
        <v>5568</v>
      </c>
      <c r="Q38" s="23">
        <f t="shared" si="10"/>
        <v>173772</v>
      </c>
      <c r="R38" s="22">
        <f t="shared" si="11"/>
        <v>296086</v>
      </c>
      <c r="S38" s="1"/>
      <c r="T38" s="15">
        <f t="shared" si="0"/>
        <v>-1377</v>
      </c>
      <c r="U38" s="18">
        <f t="shared" si="1"/>
        <v>-19.82721382289417</v>
      </c>
      <c r="V38" s="15">
        <f t="shared" si="12"/>
        <v>-27369</v>
      </c>
      <c r="W38" s="18">
        <f t="shared" si="2"/>
        <v>-13.606872790728891</v>
      </c>
      <c r="X38" s="15">
        <f t="shared" si="13"/>
        <v>-31327</v>
      </c>
      <c r="Y38" s="18">
        <f t="shared" si="3"/>
        <v>-9.568037921524192</v>
      </c>
    </row>
    <row r="39" spans="2:25" ht="19.5" customHeight="1">
      <c r="B39" s="12">
        <v>40968</v>
      </c>
      <c r="C39" s="7"/>
      <c r="D39" s="24"/>
      <c r="E39" s="25"/>
      <c r="F39" s="26"/>
      <c r="G39" s="11"/>
      <c r="H39" s="24"/>
      <c r="I39" s="25"/>
      <c r="J39" s="26"/>
      <c r="K39" s="11"/>
      <c r="L39" s="24"/>
      <c r="M39" s="25"/>
      <c r="N39" s="26"/>
      <c r="O39" s="11"/>
      <c r="P39" s="21">
        <v>5705</v>
      </c>
      <c r="Q39" s="23">
        <f t="shared" si="10"/>
        <v>179477</v>
      </c>
      <c r="R39" s="22">
        <f t="shared" si="11"/>
        <v>301791</v>
      </c>
      <c r="S39" s="1"/>
      <c r="T39" s="74" t="s">
        <v>19</v>
      </c>
      <c r="U39" s="75" t="s">
        <v>19</v>
      </c>
      <c r="V39" s="15">
        <f>P41-L41</f>
        <v>-21664</v>
      </c>
      <c r="W39" s="18">
        <f>V39/L41*100</f>
        <v>-10.77055398948996</v>
      </c>
      <c r="X39" s="15">
        <f>R40-N40</f>
        <v>-25622</v>
      </c>
      <c r="Y39" s="18">
        <f>X39/N40*100</f>
        <v>-7.8255903094867945</v>
      </c>
    </row>
    <row r="40" spans="2:24" ht="19.5" customHeight="1">
      <c r="B40" s="68" t="s">
        <v>11</v>
      </c>
      <c r="C40" s="7"/>
      <c r="D40" s="66" t="s">
        <v>15</v>
      </c>
      <c r="E40" s="67"/>
      <c r="F40" s="70">
        <f>SUM(D11:D39)+D7</f>
        <v>253788</v>
      </c>
      <c r="G40" s="11"/>
      <c r="H40" s="66" t="s">
        <v>16</v>
      </c>
      <c r="I40" s="67"/>
      <c r="J40" s="70">
        <f>SUM(H11:H39)+H7</f>
        <v>311995</v>
      </c>
      <c r="K40" s="11"/>
      <c r="L40" s="66" t="s">
        <v>17</v>
      </c>
      <c r="M40" s="67"/>
      <c r="N40" s="70">
        <f>SUM(L11:L39)+L7</f>
        <v>327413</v>
      </c>
      <c r="O40" s="11"/>
      <c r="P40" s="72" t="s">
        <v>18</v>
      </c>
      <c r="Q40" s="73"/>
      <c r="R40" s="70">
        <f>SUM(P11:P39)+P7</f>
        <v>301791</v>
      </c>
      <c r="T40" s="8"/>
      <c r="U40" s="8"/>
      <c r="V40" s="3"/>
      <c r="W40" s="3"/>
      <c r="X40" s="3"/>
    </row>
    <row r="41" spans="2:18" ht="18" customHeight="1">
      <c r="B41" s="69"/>
      <c r="D41" s="64">
        <f>SUM(D11:D39)</f>
        <v>147249</v>
      </c>
      <c r="E41" s="65"/>
      <c r="F41" s="71"/>
      <c r="G41" s="1"/>
      <c r="H41" s="64">
        <f>SUM(H11:H39)</f>
        <v>171976</v>
      </c>
      <c r="I41" s="65"/>
      <c r="J41" s="71"/>
      <c r="K41" s="1"/>
      <c r="L41" s="64">
        <f>SUM(L11:L39)</f>
        <v>201141</v>
      </c>
      <c r="M41" s="65"/>
      <c r="N41" s="71"/>
      <c r="O41" s="1"/>
      <c r="P41" s="64">
        <f>SUM(P11:P39)</f>
        <v>179477</v>
      </c>
      <c r="Q41" s="65"/>
      <c r="R41" s="71"/>
    </row>
  </sheetData>
  <sheetProtection/>
  <mergeCells count="44">
    <mergeCell ref="R40:R41"/>
    <mergeCell ref="P41:Q41"/>
    <mergeCell ref="J40:J41"/>
    <mergeCell ref="H41:I41"/>
    <mergeCell ref="L40:M40"/>
    <mergeCell ref="N40:N41"/>
    <mergeCell ref="P40:Q40"/>
    <mergeCell ref="E9:E10"/>
    <mergeCell ref="L41:M41"/>
    <mergeCell ref="H40:I40"/>
    <mergeCell ref="L9:L10"/>
    <mergeCell ref="M9:M10"/>
    <mergeCell ref="B40:B41"/>
    <mergeCell ref="D40:E40"/>
    <mergeCell ref="D41:E41"/>
    <mergeCell ref="F40:F41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38 X33:X39 U37:U39 T33:T39 X39:Y39 U38:X3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1:R41 Q40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2012-02-22T06:12:57Z</cp:lastPrinted>
  <dcterms:created xsi:type="dcterms:W3CDTF">2003-10-20T07:27:17Z</dcterms:created>
  <dcterms:modified xsi:type="dcterms:W3CDTF">2012-03-01T05:41:37Z</dcterms:modified>
  <cp:category/>
  <cp:version/>
  <cp:contentType/>
  <cp:contentStatus/>
</cp:coreProperties>
</file>