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2010-2013 Yılları Şubat Ayı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<sst xmlns="http://schemas.openxmlformats.org/spreadsheetml/2006/main" count="35" uniqueCount="19">
  <si>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TARİH</t>
  </si>
  <si>
    <t>AYLIK</t>
  </si>
  <si>
    <t>YILLIK</t>
  </si>
  <si>
    <t>GEÇEN AYLAR DEVİR</t>
  </si>
  <si>
    <t>GÜNLÜK</t>
  </si>
  <si>
    <t xml:space="preserve">2010 YILI </t>
  </si>
  <si>
    <t>Sayısal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</si>
  <si>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</si>
  <si>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</si>
  <si>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</si>
  <si>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 xml:space="preserve">2011 YILI </t>
  </si>
  <si>
    <t xml:space="preserve">2012 YILI </t>
  </si>
  <si>
    <t xml:space="preserve">2013 YILI </t>
  </si>
  <si>
    <t>2013 / 2012 YILI KARŞILAŞTIRMASI</t>
  </si>
  <si>
    <t>Oransal (%)</t>
  </si>
  <si>
    <t>2010 YILI ŞUBAT</t>
  </si>
  <si>
    <t>2011 YILI ŞUBAT</t>
  </si>
  <si>
    <t>2012 YILI ŞUBAT</t>
  </si>
  <si>
    <t>2013 YILI ŞUBAT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</si>
</sst>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1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20"/>
      <name val="Script MT Bold"/>
      <family val="4"/>
    </font>
    <font>
      <b/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hair"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85" fontId="3" fillId="0" borderId="10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85" fontId="3" fillId="0" borderId="15" xfId="0" applyNumberFormat="1" applyFont="1" applyBorder="1" applyAlignment="1">
      <alignment horizontal="center" vertical="center"/>
    </xf>
    <xf numFmtId="185" fontId="3" fillId="0" borderId="16" xfId="0" applyNumberFormat="1" applyFont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5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85" fontId="3" fillId="33" borderId="15" xfId="0" applyNumberFormat="1" applyFont="1" applyFill="1" applyBorder="1" applyAlignment="1">
      <alignment horizontal="center" vertical="center"/>
    </xf>
    <xf numFmtId="185" fontId="3" fillId="33" borderId="16" xfId="0" applyNumberFormat="1" applyFont="1" applyFill="1" applyBorder="1" applyAlignment="1">
      <alignment horizontal="center" vertical="center"/>
    </xf>
    <xf numFmtId="185" fontId="3" fillId="33" borderId="17" xfId="0" applyNumberFormat="1" applyFont="1" applyFill="1" applyBorder="1" applyAlignment="1">
      <alignment horizontal="center" vertical="center"/>
    </xf>
    <xf numFmtId="185" fontId="13" fillId="0" borderId="20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5" fontId="9" fillId="0" borderId="24" xfId="0" applyNumberFormat="1" applyFont="1" applyBorder="1" applyAlignment="1">
      <alignment horizontal="center" vertical="center"/>
    </xf>
    <xf numFmtId="185" fontId="14" fillId="0" borderId="25" xfId="0" applyNumberFormat="1" applyFont="1" applyBorder="1" applyAlignment="1">
      <alignment horizontal="center" vertical="center"/>
    </xf>
    <xf numFmtId="185" fontId="14" fillId="0" borderId="20" xfId="0" applyNumberFormat="1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85" fontId="3" fillId="0" borderId="29" xfId="0" applyNumberFormat="1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85" fontId="12" fillId="0" borderId="23" xfId="0" applyNumberFormat="1" applyFont="1" applyBorder="1" applyAlignment="1">
      <alignment horizontal="center" vertical="center"/>
    </xf>
    <xf numFmtId="185" fontId="12" fillId="0" borderId="24" xfId="0" applyNumberFormat="1" applyFont="1" applyBorder="1" applyAlignment="1">
      <alignment horizontal="center" vertical="center"/>
    </xf>
    <xf numFmtId="185" fontId="12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185" fontId="12" fillId="0" borderId="23" xfId="0" applyNumberFormat="1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5" fontId="3" fillId="34" borderId="12" xfId="0" applyNumberFormat="1" applyFont="1" applyFill="1" applyBorder="1" applyAlignment="1">
      <alignment horizontal="center" vertical="center"/>
    </xf>
    <xf numFmtId="185" fontId="3" fillId="34" borderId="13" xfId="0" applyNumberFormat="1" applyFont="1" applyFill="1" applyBorder="1" applyAlignment="1">
      <alignment horizontal="center" vertical="center"/>
    </xf>
    <xf numFmtId="185" fontId="3" fillId="35" borderId="11" xfId="0" applyNumberFormat="1" applyFont="1" applyFill="1" applyBorder="1" applyAlignment="1">
      <alignment horizontal="center" vertical="center"/>
    </xf>
    <xf numFmtId="3" fontId="50" fillId="35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47625</xdr:rowOff>
    </xdr:from>
    <xdr:to>
      <xdr:col>1</xdr:col>
      <xdr:colOff>914400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62025"/>
          <a:ext cx="695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1"/>
  <sheetViews>
    <sheetView showGridLines="0" tabSelected="1" view="pageBreakPreview" zoomScale="75" zoomScaleSheetLayoutView="75" workbookViewId="0" topLeftCell="A22">
      <selection activeCell="Q47" sqref="Q47"/>
    </sheetView>
  </sheetViews>
  <sheetFormatPr defaultColWidth="9.00390625" defaultRowHeight="15" customHeight="1"/>
  <cols>
    <col min="1" max="1" width="0.875" style="2" customWidth="1"/>
    <col min="2" max="2" width="14.75390625" style="3" customWidth="1"/>
    <col min="3" max="3" width="0.875" style="3" customWidth="1"/>
    <col min="4" max="4" width="10.75390625" style="3" customWidth="1"/>
    <col min="5" max="5" width="12.75390625" style="3" customWidth="1"/>
    <col min="6" max="6" width="14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4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4.75390625" style="3" customWidth="1"/>
    <col min="15" max="15" width="0.875" style="3" customWidth="1"/>
    <col min="16" max="16" width="10.75390625" style="3" customWidth="1"/>
    <col min="17" max="17" width="11.75390625" style="2" customWidth="1"/>
    <col min="18" max="18" width="14.75390625" style="3" customWidth="1"/>
    <col min="19" max="19" width="0.875" style="3" customWidth="1"/>
    <col min="20" max="20" width="11.75390625" style="2" customWidth="1"/>
    <col min="21" max="21" width="10.75390625" style="2" customWidth="1"/>
    <col min="22" max="22" width="14.75390625" style="2" customWidth="1"/>
    <col min="23" max="23" width="10.75390625" style="3" customWidth="1"/>
    <col min="24" max="24" width="0.2421875" style="3" customWidth="1"/>
    <col min="25" max="26" width="9.125" style="3" customWidth="1"/>
    <col min="27" max="16384" width="9.125" style="2" customWidth="1"/>
  </cols>
  <sheetData>
    <row r="1" ht="4.5" customHeight="1"/>
    <row r="2" spans="2:23" ht="31.5" customHeight="1">
      <c r="B2" s="63" t="s">
        <v>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2:23" ht="36" customHeight="1">
      <c r="B3" s="64" t="s">
        <v>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ht="4.5" customHeight="1"/>
    <row r="5" spans="4:23" ht="28.5" customHeight="1">
      <c r="D5" s="49" t="s">
        <v>5</v>
      </c>
      <c r="E5" s="50"/>
      <c r="F5" s="51"/>
      <c r="G5" s="10"/>
      <c r="H5" s="49" t="s">
        <v>10</v>
      </c>
      <c r="I5" s="50"/>
      <c r="J5" s="51"/>
      <c r="K5" s="10"/>
      <c r="L5" s="49" t="s">
        <v>11</v>
      </c>
      <c r="M5" s="50"/>
      <c r="N5" s="51"/>
      <c r="O5" s="10"/>
      <c r="P5" s="49" t="s">
        <v>12</v>
      </c>
      <c r="Q5" s="50"/>
      <c r="R5" s="51"/>
      <c r="T5" s="65" t="s">
        <v>13</v>
      </c>
      <c r="U5" s="65"/>
      <c r="V5" s="65"/>
      <c r="W5" s="66"/>
    </row>
    <row r="6" spans="4:23" ht="21.75" customHeight="1">
      <c r="D6" s="58" t="s">
        <v>3</v>
      </c>
      <c r="E6" s="59"/>
      <c r="F6" s="60"/>
      <c r="G6" s="1"/>
      <c r="H6" s="58" t="s">
        <v>3</v>
      </c>
      <c r="I6" s="59"/>
      <c r="J6" s="60"/>
      <c r="K6" s="1"/>
      <c r="L6" s="58" t="s">
        <v>3</v>
      </c>
      <c r="M6" s="59"/>
      <c r="N6" s="60"/>
      <c r="O6" s="1"/>
      <c r="P6" s="58" t="s">
        <v>3</v>
      </c>
      <c r="Q6" s="59"/>
      <c r="R6" s="60"/>
      <c r="T6" s="67"/>
      <c r="U6" s="67"/>
      <c r="V6" s="67"/>
      <c r="W6" s="68"/>
    </row>
    <row r="7" spans="4:23" ht="21.75" customHeight="1">
      <c r="D7" s="57">
        <v>140019</v>
      </c>
      <c r="E7" s="53"/>
      <c r="F7" s="54"/>
      <c r="G7" s="9"/>
      <c r="H7" s="52">
        <v>126272</v>
      </c>
      <c r="I7" s="53"/>
      <c r="J7" s="54"/>
      <c r="K7" s="9"/>
      <c r="L7" s="52">
        <v>122314</v>
      </c>
      <c r="M7" s="53"/>
      <c r="N7" s="54"/>
      <c r="O7" s="9"/>
      <c r="P7" s="52">
        <v>108064</v>
      </c>
      <c r="Q7" s="53"/>
      <c r="R7" s="54"/>
      <c r="S7" s="6"/>
      <c r="T7" s="69"/>
      <c r="U7" s="69"/>
      <c r="V7" s="69"/>
      <c r="W7" s="70"/>
    </row>
    <row r="8" spans="12:22" ht="4.5" customHeight="1">
      <c r="L8" s="3"/>
      <c r="Q8" s="3"/>
      <c r="T8" s="3"/>
      <c r="U8" s="3"/>
      <c r="V8" s="3"/>
    </row>
    <row r="9" spans="2:26" s="4" customFormat="1" ht="26.25" customHeight="1">
      <c r="B9" s="72" t="s">
        <v>0</v>
      </c>
      <c r="C9" s="24"/>
      <c r="D9" s="43" t="s">
        <v>4</v>
      </c>
      <c r="E9" s="41" t="s">
        <v>1</v>
      </c>
      <c r="F9" s="47" t="s">
        <v>2</v>
      </c>
      <c r="G9" s="25"/>
      <c r="H9" s="43" t="s">
        <v>4</v>
      </c>
      <c r="I9" s="41" t="s">
        <v>1</v>
      </c>
      <c r="J9" s="47" t="s">
        <v>2</v>
      </c>
      <c r="K9" s="25"/>
      <c r="L9" s="43" t="s">
        <v>4</v>
      </c>
      <c r="M9" s="41" t="s">
        <v>1</v>
      </c>
      <c r="N9" s="47" t="s">
        <v>2</v>
      </c>
      <c r="O9" s="25"/>
      <c r="P9" s="71" t="s">
        <v>4</v>
      </c>
      <c r="Q9" s="74" t="s">
        <v>1</v>
      </c>
      <c r="R9" s="61" t="s">
        <v>2</v>
      </c>
      <c r="S9" s="5"/>
      <c r="T9" s="55" t="s">
        <v>1</v>
      </c>
      <c r="U9" s="56"/>
      <c r="V9" s="55" t="s">
        <v>2</v>
      </c>
      <c r="W9" s="56"/>
      <c r="X9" s="5"/>
      <c r="Y9" s="5"/>
      <c r="Z9" s="5"/>
    </row>
    <row r="10" spans="2:26" s="4" customFormat="1" ht="30" customHeight="1">
      <c r="B10" s="73"/>
      <c r="C10" s="24"/>
      <c r="D10" s="44"/>
      <c r="E10" s="42"/>
      <c r="F10" s="48"/>
      <c r="G10" s="25"/>
      <c r="H10" s="44"/>
      <c r="I10" s="42"/>
      <c r="J10" s="48"/>
      <c r="K10" s="25"/>
      <c r="L10" s="44"/>
      <c r="M10" s="42"/>
      <c r="N10" s="48"/>
      <c r="O10" s="25"/>
      <c r="P10" s="71"/>
      <c r="Q10" s="74"/>
      <c r="R10" s="62"/>
      <c r="S10" s="5"/>
      <c r="T10" s="26" t="s">
        <v>6</v>
      </c>
      <c r="U10" s="27" t="s">
        <v>14</v>
      </c>
      <c r="V10" s="26" t="s">
        <v>6</v>
      </c>
      <c r="W10" s="27" t="s">
        <v>14</v>
      </c>
      <c r="X10" s="5"/>
      <c r="Y10" s="5"/>
      <c r="Z10" s="5"/>
    </row>
    <row r="11" spans="1:23" ht="19.5" customHeight="1">
      <c r="A11" s="2">
        <v>16</v>
      </c>
      <c r="B11" s="17">
        <v>41306</v>
      </c>
      <c r="C11" s="18"/>
      <c r="D11" s="19">
        <v>3958</v>
      </c>
      <c r="E11" s="20">
        <f>D11</f>
        <v>3958</v>
      </c>
      <c r="F11" s="21">
        <f>E11+D7</f>
        <v>143977</v>
      </c>
      <c r="G11" s="22"/>
      <c r="H11" s="19">
        <v>5518</v>
      </c>
      <c r="I11" s="20">
        <f>H11</f>
        <v>5518</v>
      </c>
      <c r="J11" s="21">
        <f>I11+H7</f>
        <v>131790</v>
      </c>
      <c r="K11" s="22"/>
      <c r="L11" s="19">
        <v>3268</v>
      </c>
      <c r="M11" s="20">
        <f>L11</f>
        <v>3268</v>
      </c>
      <c r="N11" s="21">
        <f>M11+L7</f>
        <v>125582</v>
      </c>
      <c r="O11" s="8"/>
      <c r="P11" s="11">
        <v>4594</v>
      </c>
      <c r="Q11" s="12">
        <f>P11</f>
        <v>4594</v>
      </c>
      <c r="R11" s="13">
        <f>Q11+P7</f>
        <v>112658</v>
      </c>
      <c r="S11" s="14"/>
      <c r="T11" s="15">
        <f>IF(P11&lt;1,"",Q11-M11)</f>
        <v>1326</v>
      </c>
      <c r="U11" s="16">
        <f aca="true" t="shared" si="0" ref="U11:U39">IF(P11="","",((T11/M11)*100))</f>
        <v>40.575275397796815</v>
      </c>
      <c r="V11" s="15">
        <f>IF(P11&lt;1,"",R11-N11)</f>
        <v>-12924</v>
      </c>
      <c r="W11" s="16">
        <f aca="true" t="shared" si="1" ref="W11:W39">IF(P11="","",((V11/N11)*100))</f>
        <v>-10.291283782707712</v>
      </c>
    </row>
    <row r="12" spans="2:23" ht="19.5" customHeight="1">
      <c r="B12" s="17">
        <v>41307</v>
      </c>
      <c r="C12" s="18"/>
      <c r="D12" s="19">
        <v>3766</v>
      </c>
      <c r="E12" s="20">
        <f>E11+D12</f>
        <v>7724</v>
      </c>
      <c r="F12" s="21">
        <f>F11+D12</f>
        <v>147743</v>
      </c>
      <c r="G12" s="22"/>
      <c r="H12" s="19">
        <v>4388</v>
      </c>
      <c r="I12" s="20">
        <f>I11+H12</f>
        <v>9906</v>
      </c>
      <c r="J12" s="21">
        <f>J11+H12</f>
        <v>136178</v>
      </c>
      <c r="K12" s="22"/>
      <c r="L12" s="19">
        <v>2895</v>
      </c>
      <c r="M12" s="20">
        <f>M11+L12</f>
        <v>6163</v>
      </c>
      <c r="N12" s="21">
        <f>N11+L12</f>
        <v>128477</v>
      </c>
      <c r="O12" s="8"/>
      <c r="P12" s="11">
        <v>8863</v>
      </c>
      <c r="Q12" s="12">
        <f>IF(P12="","",(Q11+P12))</f>
        <v>13457</v>
      </c>
      <c r="R12" s="13">
        <f>IF(P12="","",(R11+P12))</f>
        <v>121521</v>
      </c>
      <c r="S12" s="14"/>
      <c r="T12" s="15">
        <f>IF(P12="","",Q12-M12)</f>
        <v>7294</v>
      </c>
      <c r="U12" s="16">
        <f t="shared" si="0"/>
        <v>118.35145221483043</v>
      </c>
      <c r="V12" s="15">
        <f>IF(P12="","",R12-N12)</f>
        <v>-6956</v>
      </c>
      <c r="W12" s="16">
        <f t="shared" si="1"/>
        <v>-5.414198650342084</v>
      </c>
    </row>
    <row r="13" spans="2:23" ht="19.5" customHeight="1">
      <c r="B13" s="17">
        <v>41308</v>
      </c>
      <c r="C13" s="18"/>
      <c r="D13" s="19">
        <v>5140</v>
      </c>
      <c r="E13" s="20">
        <f aca="true" t="shared" si="2" ref="E13:E38">E12+D13</f>
        <v>12864</v>
      </c>
      <c r="F13" s="21">
        <f aca="true" t="shared" si="3" ref="F13:F38">F12+D13</f>
        <v>152883</v>
      </c>
      <c r="G13" s="22"/>
      <c r="H13" s="19">
        <v>2716</v>
      </c>
      <c r="I13" s="20">
        <f aca="true" t="shared" si="4" ref="I13:I38">I12+H13</f>
        <v>12622</v>
      </c>
      <c r="J13" s="21">
        <f aca="true" t="shared" si="5" ref="J13:J38">J12+H13</f>
        <v>138894</v>
      </c>
      <c r="K13" s="22"/>
      <c r="L13" s="19">
        <v>4622</v>
      </c>
      <c r="M13" s="20">
        <f aca="true" t="shared" si="6" ref="M13:M39">M12+L13</f>
        <v>10785</v>
      </c>
      <c r="N13" s="21">
        <f aca="true" t="shared" si="7" ref="N13:N39">N12+L13</f>
        <v>133099</v>
      </c>
      <c r="O13" s="8"/>
      <c r="P13" s="11">
        <v>5892</v>
      </c>
      <c r="Q13" s="12">
        <f aca="true" t="shared" si="8" ref="Q13:Q39">IF(P13="","",(Q12+P13))</f>
        <v>19349</v>
      </c>
      <c r="R13" s="13">
        <f aca="true" t="shared" si="9" ref="R13:R39">IF(P13="","",(R12+P13))</f>
        <v>127413</v>
      </c>
      <c r="S13" s="14"/>
      <c r="T13" s="15">
        <f aca="true" t="shared" si="10" ref="T13:T39">IF(P13="","",Q13-M13)</f>
        <v>8564</v>
      </c>
      <c r="U13" s="16">
        <f t="shared" si="0"/>
        <v>79.40658321743162</v>
      </c>
      <c r="V13" s="15">
        <f aca="true" t="shared" si="11" ref="V13:V39">IF(P13="","",R13-N13)</f>
        <v>-5686</v>
      </c>
      <c r="W13" s="16">
        <f t="shared" si="1"/>
        <v>-4.272008054155178</v>
      </c>
    </row>
    <row r="14" spans="2:23" ht="19.5" customHeight="1">
      <c r="B14" s="17">
        <v>41309</v>
      </c>
      <c r="C14" s="18"/>
      <c r="D14" s="19">
        <v>4011</v>
      </c>
      <c r="E14" s="20">
        <f t="shared" si="2"/>
        <v>16875</v>
      </c>
      <c r="F14" s="21">
        <f t="shared" si="3"/>
        <v>156894</v>
      </c>
      <c r="G14" s="22"/>
      <c r="H14" s="19">
        <v>6846</v>
      </c>
      <c r="I14" s="20">
        <f t="shared" si="4"/>
        <v>19468</v>
      </c>
      <c r="J14" s="21">
        <f t="shared" si="5"/>
        <v>145740</v>
      </c>
      <c r="K14" s="22"/>
      <c r="L14" s="19">
        <v>7027</v>
      </c>
      <c r="M14" s="20">
        <f t="shared" si="6"/>
        <v>17812</v>
      </c>
      <c r="N14" s="21">
        <f t="shared" si="7"/>
        <v>140126</v>
      </c>
      <c r="O14" s="8"/>
      <c r="P14" s="11">
        <v>4812</v>
      </c>
      <c r="Q14" s="12">
        <f t="shared" si="8"/>
        <v>24161</v>
      </c>
      <c r="R14" s="13">
        <f t="shared" si="9"/>
        <v>132225</v>
      </c>
      <c r="S14" s="14"/>
      <c r="T14" s="15">
        <f t="shared" si="10"/>
        <v>6349</v>
      </c>
      <c r="U14" s="16">
        <f t="shared" si="0"/>
        <v>35.644509319559845</v>
      </c>
      <c r="V14" s="15">
        <f t="shared" si="11"/>
        <v>-7901</v>
      </c>
      <c r="W14" s="16">
        <f t="shared" si="1"/>
        <v>-5.638496781468107</v>
      </c>
    </row>
    <row r="15" spans="2:23" ht="19.5" customHeight="1">
      <c r="B15" s="17">
        <v>41310</v>
      </c>
      <c r="C15" s="18"/>
      <c r="D15" s="19">
        <v>5154</v>
      </c>
      <c r="E15" s="20">
        <f t="shared" si="2"/>
        <v>22029</v>
      </c>
      <c r="F15" s="21">
        <f t="shared" si="3"/>
        <v>162048</v>
      </c>
      <c r="G15" s="22"/>
      <c r="H15" s="19">
        <v>7866</v>
      </c>
      <c r="I15" s="20">
        <f t="shared" si="4"/>
        <v>27334</v>
      </c>
      <c r="J15" s="21">
        <f t="shared" si="5"/>
        <v>153606</v>
      </c>
      <c r="K15" s="22"/>
      <c r="L15" s="19">
        <v>8342</v>
      </c>
      <c r="M15" s="20">
        <f t="shared" si="6"/>
        <v>26154</v>
      </c>
      <c r="N15" s="21">
        <f t="shared" si="7"/>
        <v>148468</v>
      </c>
      <c r="O15" s="8"/>
      <c r="P15" s="11">
        <v>5942</v>
      </c>
      <c r="Q15" s="12">
        <f t="shared" si="8"/>
        <v>30103</v>
      </c>
      <c r="R15" s="13">
        <f t="shared" si="9"/>
        <v>138167</v>
      </c>
      <c r="S15" s="14"/>
      <c r="T15" s="15">
        <f t="shared" si="10"/>
        <v>3949</v>
      </c>
      <c r="U15" s="16">
        <f t="shared" si="0"/>
        <v>15.099028829242181</v>
      </c>
      <c r="V15" s="15">
        <f t="shared" si="11"/>
        <v>-10301</v>
      </c>
      <c r="W15" s="16">
        <f t="shared" si="1"/>
        <v>-6.93819543605356</v>
      </c>
    </row>
    <row r="16" spans="2:23" ht="19.5" customHeight="1">
      <c r="B16" s="17">
        <v>41311</v>
      </c>
      <c r="C16" s="18"/>
      <c r="D16" s="19">
        <v>8370</v>
      </c>
      <c r="E16" s="20">
        <f t="shared" si="2"/>
        <v>30399</v>
      </c>
      <c r="F16" s="21">
        <f t="shared" si="3"/>
        <v>170418</v>
      </c>
      <c r="G16" s="22"/>
      <c r="H16" s="19">
        <v>8154</v>
      </c>
      <c r="I16" s="20">
        <f t="shared" si="4"/>
        <v>35488</v>
      </c>
      <c r="J16" s="21">
        <f t="shared" si="5"/>
        <v>161760</v>
      </c>
      <c r="K16" s="22"/>
      <c r="L16" s="19">
        <v>4272</v>
      </c>
      <c r="M16" s="20">
        <f t="shared" si="6"/>
        <v>30426</v>
      </c>
      <c r="N16" s="21">
        <f t="shared" si="7"/>
        <v>152740</v>
      </c>
      <c r="O16" s="8"/>
      <c r="P16" s="11">
        <v>4238</v>
      </c>
      <c r="Q16" s="12">
        <f t="shared" si="8"/>
        <v>34341</v>
      </c>
      <c r="R16" s="13">
        <f t="shared" si="9"/>
        <v>142405</v>
      </c>
      <c r="S16" s="14"/>
      <c r="T16" s="15">
        <f t="shared" si="10"/>
        <v>3915</v>
      </c>
      <c r="U16" s="16">
        <f t="shared" si="0"/>
        <v>12.867284559258529</v>
      </c>
      <c r="V16" s="15">
        <f t="shared" si="11"/>
        <v>-10335</v>
      </c>
      <c r="W16" s="16">
        <f t="shared" si="1"/>
        <v>-6.766400419012701</v>
      </c>
    </row>
    <row r="17" spans="2:23" ht="19.5" customHeight="1">
      <c r="B17" s="17">
        <v>41312</v>
      </c>
      <c r="C17" s="18"/>
      <c r="D17" s="19">
        <v>6023</v>
      </c>
      <c r="E17" s="20">
        <f t="shared" si="2"/>
        <v>36422</v>
      </c>
      <c r="F17" s="21">
        <f t="shared" si="3"/>
        <v>176441</v>
      </c>
      <c r="G17" s="22"/>
      <c r="H17" s="19">
        <v>3933</v>
      </c>
      <c r="I17" s="20">
        <f t="shared" si="4"/>
        <v>39421</v>
      </c>
      <c r="J17" s="21">
        <f t="shared" si="5"/>
        <v>165693</v>
      </c>
      <c r="K17" s="22"/>
      <c r="L17" s="19">
        <v>4435</v>
      </c>
      <c r="M17" s="20">
        <f t="shared" si="6"/>
        <v>34861</v>
      </c>
      <c r="N17" s="21">
        <f t="shared" si="7"/>
        <v>157175</v>
      </c>
      <c r="O17" s="8"/>
      <c r="P17" s="11">
        <v>3371</v>
      </c>
      <c r="Q17" s="12">
        <f t="shared" si="8"/>
        <v>37712</v>
      </c>
      <c r="R17" s="13">
        <f t="shared" si="9"/>
        <v>145776</v>
      </c>
      <c r="S17" s="14"/>
      <c r="T17" s="15">
        <f t="shared" si="10"/>
        <v>2851</v>
      </c>
      <c r="U17" s="16">
        <f t="shared" si="0"/>
        <v>8.17819339663234</v>
      </c>
      <c r="V17" s="15">
        <f t="shared" si="11"/>
        <v>-11399</v>
      </c>
      <c r="W17" s="16">
        <f t="shared" si="1"/>
        <v>-7.252425640209957</v>
      </c>
    </row>
    <row r="18" spans="2:23" ht="19.5" customHeight="1">
      <c r="B18" s="17">
        <v>41313</v>
      </c>
      <c r="C18" s="18"/>
      <c r="D18" s="19">
        <v>4734</v>
      </c>
      <c r="E18" s="20">
        <f t="shared" si="2"/>
        <v>41156</v>
      </c>
      <c r="F18" s="21">
        <f t="shared" si="3"/>
        <v>181175</v>
      </c>
      <c r="G18" s="22"/>
      <c r="H18" s="19">
        <v>6455</v>
      </c>
      <c r="I18" s="20">
        <f t="shared" si="4"/>
        <v>45876</v>
      </c>
      <c r="J18" s="21">
        <f t="shared" si="5"/>
        <v>172148</v>
      </c>
      <c r="K18" s="22"/>
      <c r="L18" s="19">
        <v>4776</v>
      </c>
      <c r="M18" s="20">
        <f t="shared" si="6"/>
        <v>39637</v>
      </c>
      <c r="N18" s="21">
        <f t="shared" si="7"/>
        <v>161951</v>
      </c>
      <c r="O18" s="8"/>
      <c r="P18" s="11">
        <v>6265</v>
      </c>
      <c r="Q18" s="12">
        <f t="shared" si="8"/>
        <v>43977</v>
      </c>
      <c r="R18" s="13">
        <f t="shared" si="9"/>
        <v>152041</v>
      </c>
      <c r="S18" s="14"/>
      <c r="T18" s="15">
        <f t="shared" si="10"/>
        <v>4340</v>
      </c>
      <c r="U18" s="16">
        <f t="shared" si="0"/>
        <v>10.949365491838433</v>
      </c>
      <c r="V18" s="15">
        <f t="shared" si="11"/>
        <v>-9910</v>
      </c>
      <c r="W18" s="16">
        <f t="shared" si="1"/>
        <v>-6.119134800032108</v>
      </c>
    </row>
    <row r="19" spans="2:23" ht="19.5" customHeight="1">
      <c r="B19" s="17">
        <v>41314</v>
      </c>
      <c r="C19" s="18"/>
      <c r="D19" s="19">
        <v>4725</v>
      </c>
      <c r="E19" s="20">
        <f t="shared" si="2"/>
        <v>45881</v>
      </c>
      <c r="F19" s="21">
        <f t="shared" si="3"/>
        <v>185900</v>
      </c>
      <c r="G19" s="22"/>
      <c r="H19" s="19">
        <v>4185</v>
      </c>
      <c r="I19" s="20">
        <f t="shared" si="4"/>
        <v>50061</v>
      </c>
      <c r="J19" s="21">
        <f t="shared" si="5"/>
        <v>176333</v>
      </c>
      <c r="K19" s="22"/>
      <c r="L19" s="19">
        <v>2756</v>
      </c>
      <c r="M19" s="20">
        <f t="shared" si="6"/>
        <v>42393</v>
      </c>
      <c r="N19" s="21">
        <f t="shared" si="7"/>
        <v>164707</v>
      </c>
      <c r="O19" s="8"/>
      <c r="P19" s="11">
        <v>8931</v>
      </c>
      <c r="Q19" s="12">
        <f t="shared" si="8"/>
        <v>52908</v>
      </c>
      <c r="R19" s="13">
        <f t="shared" si="9"/>
        <v>160972</v>
      </c>
      <c r="S19" s="14"/>
      <c r="T19" s="15">
        <f t="shared" si="10"/>
        <v>10515</v>
      </c>
      <c r="U19" s="16">
        <f t="shared" si="0"/>
        <v>24.803623239685795</v>
      </c>
      <c r="V19" s="15">
        <f t="shared" si="11"/>
        <v>-3735</v>
      </c>
      <c r="W19" s="16">
        <f t="shared" si="1"/>
        <v>-2.2676631837141104</v>
      </c>
    </row>
    <row r="20" spans="2:23" ht="19.5" customHeight="1">
      <c r="B20" s="17">
        <v>41315</v>
      </c>
      <c r="C20" s="18"/>
      <c r="D20" s="19">
        <v>4862</v>
      </c>
      <c r="E20" s="20">
        <f t="shared" si="2"/>
        <v>50743</v>
      </c>
      <c r="F20" s="21">
        <f t="shared" si="3"/>
        <v>190762</v>
      </c>
      <c r="G20" s="22"/>
      <c r="H20" s="19">
        <v>3444</v>
      </c>
      <c r="I20" s="20">
        <f t="shared" si="4"/>
        <v>53505</v>
      </c>
      <c r="J20" s="21">
        <f t="shared" si="5"/>
        <v>179777</v>
      </c>
      <c r="K20" s="22"/>
      <c r="L20" s="19">
        <v>5549</v>
      </c>
      <c r="M20" s="20">
        <f t="shared" si="6"/>
        <v>47942</v>
      </c>
      <c r="N20" s="21">
        <f t="shared" si="7"/>
        <v>170256</v>
      </c>
      <c r="O20" s="8"/>
      <c r="P20" s="11">
        <v>8645</v>
      </c>
      <c r="Q20" s="12">
        <f t="shared" si="8"/>
        <v>61553</v>
      </c>
      <c r="R20" s="13">
        <f t="shared" si="9"/>
        <v>169617</v>
      </c>
      <c r="S20" s="14"/>
      <c r="T20" s="15">
        <f t="shared" si="10"/>
        <v>13611</v>
      </c>
      <c r="U20" s="16">
        <f t="shared" si="0"/>
        <v>28.39055525426557</v>
      </c>
      <c r="V20" s="15">
        <f t="shared" si="11"/>
        <v>-639</v>
      </c>
      <c r="W20" s="16">
        <f t="shared" si="1"/>
        <v>-0.37531716943896254</v>
      </c>
    </row>
    <row r="21" spans="2:24" ht="19.5" customHeight="1">
      <c r="B21" s="17">
        <v>41316</v>
      </c>
      <c r="C21" s="18"/>
      <c r="D21" s="19">
        <v>5366</v>
      </c>
      <c r="E21" s="20">
        <f t="shared" si="2"/>
        <v>56109</v>
      </c>
      <c r="F21" s="21">
        <f t="shared" si="3"/>
        <v>196128</v>
      </c>
      <c r="G21" s="22"/>
      <c r="H21" s="19">
        <v>7494</v>
      </c>
      <c r="I21" s="20">
        <f t="shared" si="4"/>
        <v>60999</v>
      </c>
      <c r="J21" s="21">
        <f t="shared" si="5"/>
        <v>187271</v>
      </c>
      <c r="K21" s="22"/>
      <c r="L21" s="19">
        <v>8461</v>
      </c>
      <c r="M21" s="20">
        <f t="shared" si="6"/>
        <v>56403</v>
      </c>
      <c r="N21" s="21">
        <f t="shared" si="7"/>
        <v>178717</v>
      </c>
      <c r="O21" s="8"/>
      <c r="P21" s="11">
        <v>4481</v>
      </c>
      <c r="Q21" s="12">
        <f t="shared" si="8"/>
        <v>66034</v>
      </c>
      <c r="R21" s="13">
        <f t="shared" si="9"/>
        <v>174098</v>
      </c>
      <c r="S21" s="14"/>
      <c r="T21" s="15">
        <f t="shared" si="10"/>
        <v>9631</v>
      </c>
      <c r="U21" s="16">
        <f t="shared" si="0"/>
        <v>17.075332872364946</v>
      </c>
      <c r="V21" s="15">
        <f t="shared" si="11"/>
        <v>-4619</v>
      </c>
      <c r="W21" s="16">
        <f t="shared" si="1"/>
        <v>-2.5845330886261517</v>
      </c>
      <c r="X21" s="7"/>
    </row>
    <row r="22" spans="2:23" ht="19.5" customHeight="1">
      <c r="B22" s="17">
        <v>41317</v>
      </c>
      <c r="C22" s="18"/>
      <c r="D22" s="19">
        <v>6141</v>
      </c>
      <c r="E22" s="20">
        <f t="shared" si="2"/>
        <v>62250</v>
      </c>
      <c r="F22" s="21">
        <f t="shared" si="3"/>
        <v>202269</v>
      </c>
      <c r="G22" s="22"/>
      <c r="H22" s="19">
        <v>10190</v>
      </c>
      <c r="I22" s="20">
        <f t="shared" si="4"/>
        <v>71189</v>
      </c>
      <c r="J22" s="21">
        <f t="shared" si="5"/>
        <v>197461</v>
      </c>
      <c r="K22" s="22"/>
      <c r="L22" s="19">
        <v>9735</v>
      </c>
      <c r="M22" s="20">
        <f t="shared" si="6"/>
        <v>66138</v>
      </c>
      <c r="N22" s="21">
        <f t="shared" si="7"/>
        <v>188452</v>
      </c>
      <c r="O22" s="8"/>
      <c r="P22" s="11">
        <v>4974</v>
      </c>
      <c r="Q22" s="12">
        <f t="shared" si="8"/>
        <v>71008</v>
      </c>
      <c r="R22" s="13">
        <f t="shared" si="9"/>
        <v>179072</v>
      </c>
      <c r="S22" s="14"/>
      <c r="T22" s="15">
        <f t="shared" si="10"/>
        <v>4870</v>
      </c>
      <c r="U22" s="16">
        <f t="shared" si="0"/>
        <v>7.363391696150473</v>
      </c>
      <c r="V22" s="15">
        <f t="shared" si="11"/>
        <v>-9380</v>
      </c>
      <c r="W22" s="16">
        <f t="shared" si="1"/>
        <v>-4.977394774266126</v>
      </c>
    </row>
    <row r="23" spans="2:23" ht="19.5" customHeight="1">
      <c r="B23" s="17">
        <v>41318</v>
      </c>
      <c r="C23" s="18"/>
      <c r="D23" s="19">
        <v>9035</v>
      </c>
      <c r="E23" s="20">
        <f t="shared" si="2"/>
        <v>71285</v>
      </c>
      <c r="F23" s="21">
        <f t="shared" si="3"/>
        <v>211304</v>
      </c>
      <c r="G23" s="22"/>
      <c r="H23" s="19">
        <v>8931</v>
      </c>
      <c r="I23" s="20">
        <f t="shared" si="4"/>
        <v>80120</v>
      </c>
      <c r="J23" s="21">
        <f t="shared" si="5"/>
        <v>206392</v>
      </c>
      <c r="K23" s="22"/>
      <c r="L23" s="19">
        <v>5437</v>
      </c>
      <c r="M23" s="20">
        <f t="shared" si="6"/>
        <v>71575</v>
      </c>
      <c r="N23" s="21">
        <f t="shared" si="7"/>
        <v>193889</v>
      </c>
      <c r="O23" s="8"/>
      <c r="P23" s="11">
        <v>3768</v>
      </c>
      <c r="Q23" s="12">
        <f t="shared" si="8"/>
        <v>74776</v>
      </c>
      <c r="R23" s="13">
        <f t="shared" si="9"/>
        <v>182840</v>
      </c>
      <c r="S23" s="14"/>
      <c r="T23" s="15">
        <f t="shared" si="10"/>
        <v>3201</v>
      </c>
      <c r="U23" s="16">
        <f t="shared" si="0"/>
        <v>4.472231924554663</v>
      </c>
      <c r="V23" s="15">
        <f t="shared" si="11"/>
        <v>-11049</v>
      </c>
      <c r="W23" s="16">
        <f t="shared" si="1"/>
        <v>-5.698621376148209</v>
      </c>
    </row>
    <row r="24" spans="2:23" ht="19.5" customHeight="1">
      <c r="B24" s="17">
        <v>41319</v>
      </c>
      <c r="C24" s="18"/>
      <c r="D24" s="19">
        <v>8128</v>
      </c>
      <c r="E24" s="20">
        <f t="shared" si="2"/>
        <v>79413</v>
      </c>
      <c r="F24" s="21">
        <f t="shared" si="3"/>
        <v>219432</v>
      </c>
      <c r="G24" s="22"/>
      <c r="H24" s="19">
        <v>6498</v>
      </c>
      <c r="I24" s="20">
        <f t="shared" si="4"/>
        <v>86618</v>
      </c>
      <c r="J24" s="21">
        <f t="shared" si="5"/>
        <v>212890</v>
      </c>
      <c r="K24" s="22"/>
      <c r="L24" s="19">
        <v>5321</v>
      </c>
      <c r="M24" s="20">
        <f t="shared" si="6"/>
        <v>76896</v>
      </c>
      <c r="N24" s="21">
        <f t="shared" si="7"/>
        <v>199210</v>
      </c>
      <c r="O24" s="8"/>
      <c r="P24" s="11">
        <v>3707</v>
      </c>
      <c r="Q24" s="12">
        <f t="shared" si="8"/>
        <v>78483</v>
      </c>
      <c r="R24" s="13">
        <f t="shared" si="9"/>
        <v>186547</v>
      </c>
      <c r="S24" s="14"/>
      <c r="T24" s="15">
        <f t="shared" si="10"/>
        <v>1587</v>
      </c>
      <c r="U24" s="16">
        <f t="shared" si="0"/>
        <v>2.063826466916354</v>
      </c>
      <c r="V24" s="15">
        <f t="shared" si="11"/>
        <v>-12663</v>
      </c>
      <c r="W24" s="16">
        <f t="shared" si="1"/>
        <v>-6.356608603985743</v>
      </c>
    </row>
    <row r="25" spans="2:23" ht="19.5" customHeight="1">
      <c r="B25" s="17">
        <v>41320</v>
      </c>
      <c r="C25" s="18"/>
      <c r="D25" s="19">
        <v>6125</v>
      </c>
      <c r="E25" s="20">
        <f t="shared" si="2"/>
        <v>85538</v>
      </c>
      <c r="F25" s="21">
        <f t="shared" si="3"/>
        <v>225557</v>
      </c>
      <c r="G25" s="22"/>
      <c r="H25" s="19">
        <v>7728</v>
      </c>
      <c r="I25" s="20">
        <f t="shared" si="4"/>
        <v>94346</v>
      </c>
      <c r="J25" s="21">
        <f t="shared" si="5"/>
        <v>220618</v>
      </c>
      <c r="K25" s="22"/>
      <c r="L25" s="19">
        <v>6030</v>
      </c>
      <c r="M25" s="20">
        <f t="shared" si="6"/>
        <v>82926</v>
      </c>
      <c r="N25" s="21">
        <f t="shared" si="7"/>
        <v>205240</v>
      </c>
      <c r="O25" s="8"/>
      <c r="P25" s="11">
        <v>5878</v>
      </c>
      <c r="Q25" s="12">
        <f t="shared" si="8"/>
        <v>84361</v>
      </c>
      <c r="R25" s="13">
        <f t="shared" si="9"/>
        <v>192425</v>
      </c>
      <c r="S25" s="14"/>
      <c r="T25" s="15">
        <f t="shared" si="10"/>
        <v>1435</v>
      </c>
      <c r="U25" s="16">
        <f t="shared" si="0"/>
        <v>1.7304584810553987</v>
      </c>
      <c r="V25" s="15">
        <f t="shared" si="11"/>
        <v>-12815</v>
      </c>
      <c r="W25" s="16">
        <f t="shared" si="1"/>
        <v>-6.24390956928474</v>
      </c>
    </row>
    <row r="26" spans="2:23" ht="19.5" customHeight="1">
      <c r="B26" s="17">
        <v>41321</v>
      </c>
      <c r="C26" s="18"/>
      <c r="D26" s="19">
        <v>5283</v>
      </c>
      <c r="E26" s="20">
        <f t="shared" si="2"/>
        <v>90821</v>
      </c>
      <c r="F26" s="21">
        <f t="shared" si="3"/>
        <v>230840</v>
      </c>
      <c r="G26" s="22"/>
      <c r="H26" s="19">
        <v>5949</v>
      </c>
      <c r="I26" s="20">
        <f t="shared" si="4"/>
        <v>100295</v>
      </c>
      <c r="J26" s="21">
        <f t="shared" si="5"/>
        <v>226567</v>
      </c>
      <c r="K26" s="22"/>
      <c r="L26" s="19">
        <v>5108</v>
      </c>
      <c r="M26" s="20">
        <f t="shared" si="6"/>
        <v>88034</v>
      </c>
      <c r="N26" s="21">
        <f t="shared" si="7"/>
        <v>210348</v>
      </c>
      <c r="O26" s="8"/>
      <c r="P26" s="11">
        <v>10867</v>
      </c>
      <c r="Q26" s="12">
        <f t="shared" si="8"/>
        <v>95228</v>
      </c>
      <c r="R26" s="13">
        <f t="shared" si="9"/>
        <v>203292</v>
      </c>
      <c r="S26" s="14"/>
      <c r="T26" s="15">
        <f t="shared" si="10"/>
        <v>7194</v>
      </c>
      <c r="U26" s="16">
        <f t="shared" si="0"/>
        <v>8.171842697139741</v>
      </c>
      <c r="V26" s="15">
        <f t="shared" si="11"/>
        <v>-7056</v>
      </c>
      <c r="W26" s="16">
        <f t="shared" si="1"/>
        <v>-3.354441211706315</v>
      </c>
    </row>
    <row r="27" spans="2:23" ht="19.5" customHeight="1">
      <c r="B27" s="17">
        <v>41322</v>
      </c>
      <c r="C27" s="18"/>
      <c r="D27" s="19">
        <v>5364</v>
      </c>
      <c r="E27" s="20">
        <f t="shared" si="2"/>
        <v>96185</v>
      </c>
      <c r="F27" s="21">
        <f t="shared" si="3"/>
        <v>236204</v>
      </c>
      <c r="G27" s="22"/>
      <c r="H27" s="19">
        <v>3749</v>
      </c>
      <c r="I27" s="20">
        <f t="shared" si="4"/>
        <v>104044</v>
      </c>
      <c r="J27" s="21">
        <f t="shared" si="5"/>
        <v>230316</v>
      </c>
      <c r="K27" s="22"/>
      <c r="L27" s="19">
        <v>7088</v>
      </c>
      <c r="M27" s="20">
        <f t="shared" si="6"/>
        <v>95122</v>
      </c>
      <c r="N27" s="21">
        <f t="shared" si="7"/>
        <v>217436</v>
      </c>
      <c r="O27" s="8"/>
      <c r="P27" s="11">
        <v>8946</v>
      </c>
      <c r="Q27" s="12">
        <f t="shared" si="8"/>
        <v>104174</v>
      </c>
      <c r="R27" s="13">
        <f t="shared" si="9"/>
        <v>212238</v>
      </c>
      <c r="S27" s="14"/>
      <c r="T27" s="15">
        <f t="shared" si="10"/>
        <v>9052</v>
      </c>
      <c r="U27" s="16">
        <f t="shared" si="0"/>
        <v>9.516200248102438</v>
      </c>
      <c r="V27" s="15">
        <f t="shared" si="11"/>
        <v>-5198</v>
      </c>
      <c r="W27" s="16">
        <f t="shared" si="1"/>
        <v>-2.390588495005427</v>
      </c>
    </row>
    <row r="28" spans="2:23" ht="19.5" customHeight="1">
      <c r="B28" s="17">
        <v>41323</v>
      </c>
      <c r="C28" s="18"/>
      <c r="D28" s="19">
        <v>4855</v>
      </c>
      <c r="E28" s="20">
        <f t="shared" si="2"/>
        <v>101040</v>
      </c>
      <c r="F28" s="21">
        <f t="shared" si="3"/>
        <v>241059</v>
      </c>
      <c r="G28" s="22"/>
      <c r="H28" s="19">
        <v>7009</v>
      </c>
      <c r="I28" s="20">
        <f t="shared" si="4"/>
        <v>111053</v>
      </c>
      <c r="J28" s="21">
        <f t="shared" si="5"/>
        <v>237325</v>
      </c>
      <c r="K28" s="22"/>
      <c r="L28" s="19">
        <v>11116</v>
      </c>
      <c r="M28" s="20">
        <f t="shared" si="6"/>
        <v>106238</v>
      </c>
      <c r="N28" s="21">
        <f t="shared" si="7"/>
        <v>228552</v>
      </c>
      <c r="O28" s="8"/>
      <c r="P28" s="11">
        <v>4804</v>
      </c>
      <c r="Q28" s="12">
        <f t="shared" si="8"/>
        <v>108978</v>
      </c>
      <c r="R28" s="13">
        <f t="shared" si="9"/>
        <v>217042</v>
      </c>
      <c r="S28" s="14"/>
      <c r="T28" s="15">
        <f t="shared" si="10"/>
        <v>2740</v>
      </c>
      <c r="U28" s="16">
        <f t="shared" si="0"/>
        <v>2.5791148176735255</v>
      </c>
      <c r="V28" s="15">
        <f t="shared" si="11"/>
        <v>-11510</v>
      </c>
      <c r="W28" s="16">
        <f t="shared" si="1"/>
        <v>-5.036053064510483</v>
      </c>
    </row>
    <row r="29" spans="2:23" ht="19.5" customHeight="1">
      <c r="B29" s="17">
        <v>41324</v>
      </c>
      <c r="C29" s="18"/>
      <c r="D29" s="19">
        <v>5020</v>
      </c>
      <c r="E29" s="20">
        <f t="shared" si="2"/>
        <v>106060</v>
      </c>
      <c r="F29" s="21">
        <f t="shared" si="3"/>
        <v>246079</v>
      </c>
      <c r="G29" s="22"/>
      <c r="H29" s="19">
        <v>11832</v>
      </c>
      <c r="I29" s="20">
        <f t="shared" si="4"/>
        <v>122885</v>
      </c>
      <c r="J29" s="21">
        <f t="shared" si="5"/>
        <v>249157</v>
      </c>
      <c r="K29" s="22"/>
      <c r="L29" s="19">
        <v>10473</v>
      </c>
      <c r="M29" s="20">
        <f t="shared" si="6"/>
        <v>116711</v>
      </c>
      <c r="N29" s="21">
        <f t="shared" si="7"/>
        <v>239025</v>
      </c>
      <c r="O29" s="8"/>
      <c r="P29" s="11">
        <v>5279</v>
      </c>
      <c r="Q29" s="12">
        <f t="shared" si="8"/>
        <v>114257</v>
      </c>
      <c r="R29" s="13">
        <f t="shared" si="9"/>
        <v>222321</v>
      </c>
      <c r="S29" s="14"/>
      <c r="T29" s="15">
        <f t="shared" si="10"/>
        <v>-2454</v>
      </c>
      <c r="U29" s="16">
        <f t="shared" si="0"/>
        <v>-2.1026295721911388</v>
      </c>
      <c r="V29" s="15">
        <f t="shared" si="11"/>
        <v>-16704</v>
      </c>
      <c r="W29" s="16">
        <f t="shared" si="1"/>
        <v>-6.98839033573894</v>
      </c>
    </row>
    <row r="30" spans="2:23" ht="19.5" customHeight="1">
      <c r="B30" s="17">
        <v>41325</v>
      </c>
      <c r="C30" s="18"/>
      <c r="D30" s="19">
        <v>10291</v>
      </c>
      <c r="E30" s="20">
        <f t="shared" si="2"/>
        <v>116351</v>
      </c>
      <c r="F30" s="21">
        <f t="shared" si="3"/>
        <v>256370</v>
      </c>
      <c r="G30" s="22"/>
      <c r="H30" s="19">
        <v>11602</v>
      </c>
      <c r="I30" s="20">
        <f t="shared" si="4"/>
        <v>134487</v>
      </c>
      <c r="J30" s="21">
        <f t="shared" si="5"/>
        <v>260759</v>
      </c>
      <c r="K30" s="22"/>
      <c r="L30" s="19">
        <v>5193</v>
      </c>
      <c r="M30" s="20">
        <f t="shared" si="6"/>
        <v>121904</v>
      </c>
      <c r="N30" s="21">
        <f t="shared" si="7"/>
        <v>244218</v>
      </c>
      <c r="O30" s="8"/>
      <c r="P30" s="11">
        <v>3790</v>
      </c>
      <c r="Q30" s="12">
        <f t="shared" si="8"/>
        <v>118047</v>
      </c>
      <c r="R30" s="13">
        <f t="shared" si="9"/>
        <v>226111</v>
      </c>
      <c r="S30" s="14"/>
      <c r="T30" s="15">
        <f t="shared" si="10"/>
        <v>-3857</v>
      </c>
      <c r="U30" s="16">
        <f t="shared" si="0"/>
        <v>-3.1639650872817957</v>
      </c>
      <c r="V30" s="15">
        <f t="shared" si="11"/>
        <v>-18107</v>
      </c>
      <c r="W30" s="16">
        <f t="shared" si="1"/>
        <v>-7.414277407889672</v>
      </c>
    </row>
    <row r="31" spans="2:23" ht="19.5" customHeight="1">
      <c r="B31" s="17">
        <v>41326</v>
      </c>
      <c r="C31" s="18"/>
      <c r="D31" s="19">
        <v>8901</v>
      </c>
      <c r="E31" s="20">
        <f t="shared" si="2"/>
        <v>125252</v>
      </c>
      <c r="F31" s="21">
        <f t="shared" si="3"/>
        <v>265271</v>
      </c>
      <c r="G31" s="22"/>
      <c r="H31" s="19">
        <v>6252</v>
      </c>
      <c r="I31" s="20">
        <f t="shared" si="4"/>
        <v>140739</v>
      </c>
      <c r="J31" s="21">
        <f t="shared" si="5"/>
        <v>267011</v>
      </c>
      <c r="K31" s="22"/>
      <c r="L31" s="19">
        <v>4888</v>
      </c>
      <c r="M31" s="20">
        <f t="shared" si="6"/>
        <v>126792</v>
      </c>
      <c r="N31" s="21">
        <f t="shared" si="7"/>
        <v>249106</v>
      </c>
      <c r="O31" s="8"/>
      <c r="P31" s="11">
        <v>4150</v>
      </c>
      <c r="Q31" s="12">
        <f t="shared" si="8"/>
        <v>122197</v>
      </c>
      <c r="R31" s="13">
        <f t="shared" si="9"/>
        <v>230261</v>
      </c>
      <c r="S31" s="14"/>
      <c r="T31" s="15">
        <f t="shared" si="10"/>
        <v>-4595</v>
      </c>
      <c r="U31" s="16">
        <f t="shared" si="0"/>
        <v>-3.6240456811155277</v>
      </c>
      <c r="V31" s="15">
        <f t="shared" si="11"/>
        <v>-18845</v>
      </c>
      <c r="W31" s="16">
        <f t="shared" si="1"/>
        <v>-7.565052628198438</v>
      </c>
    </row>
    <row r="32" spans="2:23" ht="19.5" customHeight="1">
      <c r="B32" s="17">
        <v>41327</v>
      </c>
      <c r="C32" s="18"/>
      <c r="D32" s="19">
        <v>5958</v>
      </c>
      <c r="E32" s="20">
        <f t="shared" si="2"/>
        <v>131210</v>
      </c>
      <c r="F32" s="21">
        <f t="shared" si="3"/>
        <v>271229</v>
      </c>
      <c r="G32" s="22"/>
      <c r="H32" s="19">
        <v>8361</v>
      </c>
      <c r="I32" s="20">
        <f t="shared" si="4"/>
        <v>149100</v>
      </c>
      <c r="J32" s="21">
        <f t="shared" si="5"/>
        <v>275372</v>
      </c>
      <c r="K32" s="22"/>
      <c r="L32" s="19">
        <v>5590</v>
      </c>
      <c r="M32" s="20">
        <f t="shared" si="6"/>
        <v>132382</v>
      </c>
      <c r="N32" s="21">
        <f t="shared" si="7"/>
        <v>254696</v>
      </c>
      <c r="O32" s="8"/>
      <c r="P32" s="11">
        <v>7425</v>
      </c>
      <c r="Q32" s="12">
        <f t="shared" si="8"/>
        <v>129622</v>
      </c>
      <c r="R32" s="13">
        <f t="shared" si="9"/>
        <v>237686</v>
      </c>
      <c r="S32" s="14"/>
      <c r="T32" s="15">
        <f t="shared" si="10"/>
        <v>-2760</v>
      </c>
      <c r="U32" s="16">
        <f t="shared" si="0"/>
        <v>-2.084875587315496</v>
      </c>
      <c r="V32" s="15">
        <f t="shared" si="11"/>
        <v>-17010</v>
      </c>
      <c r="W32" s="16">
        <f t="shared" si="1"/>
        <v>-6.678550114646481</v>
      </c>
    </row>
    <row r="33" spans="2:23" ht="19.5" customHeight="1">
      <c r="B33" s="17">
        <v>41328</v>
      </c>
      <c r="C33" s="18"/>
      <c r="D33" s="19">
        <v>4762</v>
      </c>
      <c r="E33" s="20">
        <f t="shared" si="2"/>
        <v>135972</v>
      </c>
      <c r="F33" s="21">
        <f t="shared" si="3"/>
        <v>275991</v>
      </c>
      <c r="G33" s="22"/>
      <c r="H33" s="19">
        <v>6227</v>
      </c>
      <c r="I33" s="20">
        <f t="shared" si="4"/>
        <v>155327</v>
      </c>
      <c r="J33" s="21">
        <f t="shared" si="5"/>
        <v>281599</v>
      </c>
      <c r="K33" s="22"/>
      <c r="L33" s="19">
        <v>3799</v>
      </c>
      <c r="M33" s="20">
        <f t="shared" si="6"/>
        <v>136181</v>
      </c>
      <c r="N33" s="21">
        <f t="shared" si="7"/>
        <v>258495</v>
      </c>
      <c r="O33" s="8"/>
      <c r="P33" s="11">
        <v>8874</v>
      </c>
      <c r="Q33" s="12">
        <f t="shared" si="8"/>
        <v>138496</v>
      </c>
      <c r="R33" s="13">
        <f t="shared" si="9"/>
        <v>246560</v>
      </c>
      <c r="S33" s="14"/>
      <c r="T33" s="15">
        <f t="shared" si="10"/>
        <v>2315</v>
      </c>
      <c r="U33" s="16">
        <f t="shared" si="0"/>
        <v>1.699943457604218</v>
      </c>
      <c r="V33" s="15">
        <f t="shared" si="11"/>
        <v>-11935</v>
      </c>
      <c r="W33" s="16">
        <f t="shared" si="1"/>
        <v>-4.617110582409718</v>
      </c>
    </row>
    <row r="34" spans="2:23" ht="19.5" customHeight="1">
      <c r="B34" s="17">
        <v>41329</v>
      </c>
      <c r="C34" s="18"/>
      <c r="D34" s="19">
        <v>5271</v>
      </c>
      <c r="E34" s="20">
        <f t="shared" si="2"/>
        <v>141243</v>
      </c>
      <c r="F34" s="21">
        <f t="shared" si="3"/>
        <v>281262</v>
      </c>
      <c r="G34" s="22"/>
      <c r="H34" s="19">
        <v>4995</v>
      </c>
      <c r="I34" s="20">
        <f t="shared" si="4"/>
        <v>160322</v>
      </c>
      <c r="J34" s="21">
        <f t="shared" si="5"/>
        <v>286594</v>
      </c>
      <c r="K34" s="22"/>
      <c r="L34" s="19">
        <v>6512</v>
      </c>
      <c r="M34" s="20">
        <f t="shared" si="6"/>
        <v>142693</v>
      </c>
      <c r="N34" s="21">
        <f t="shared" si="7"/>
        <v>265007</v>
      </c>
      <c r="O34" s="8"/>
      <c r="P34" s="11">
        <v>8253</v>
      </c>
      <c r="Q34" s="12">
        <f t="shared" si="8"/>
        <v>146749</v>
      </c>
      <c r="R34" s="13">
        <f t="shared" si="9"/>
        <v>254813</v>
      </c>
      <c r="S34" s="14"/>
      <c r="T34" s="15">
        <f t="shared" si="10"/>
        <v>4056</v>
      </c>
      <c r="U34" s="16">
        <f t="shared" si="0"/>
        <v>2.842465993426447</v>
      </c>
      <c r="V34" s="15">
        <f t="shared" si="11"/>
        <v>-10194</v>
      </c>
      <c r="W34" s="16">
        <f t="shared" si="1"/>
        <v>-3.8466908421286985</v>
      </c>
    </row>
    <row r="35" spans="2:23" ht="19.5" customHeight="1">
      <c r="B35" s="17">
        <v>41330</v>
      </c>
      <c r="C35" s="18"/>
      <c r="D35" s="19">
        <v>5480</v>
      </c>
      <c r="E35" s="20">
        <f t="shared" si="2"/>
        <v>146723</v>
      </c>
      <c r="F35" s="21">
        <f t="shared" si="3"/>
        <v>286742</v>
      </c>
      <c r="G35" s="22"/>
      <c r="H35" s="19">
        <v>7704</v>
      </c>
      <c r="I35" s="20">
        <f t="shared" si="4"/>
        <v>168026</v>
      </c>
      <c r="J35" s="21">
        <f t="shared" si="5"/>
        <v>294298</v>
      </c>
      <c r="K35" s="22"/>
      <c r="L35" s="19">
        <v>10001</v>
      </c>
      <c r="M35" s="20">
        <f t="shared" si="6"/>
        <v>152694</v>
      </c>
      <c r="N35" s="21">
        <f t="shared" si="7"/>
        <v>275008</v>
      </c>
      <c r="O35" s="8"/>
      <c r="P35" s="11">
        <v>4903</v>
      </c>
      <c r="Q35" s="12">
        <f t="shared" si="8"/>
        <v>151652</v>
      </c>
      <c r="R35" s="13">
        <f t="shared" si="9"/>
        <v>259716</v>
      </c>
      <c r="S35" s="14"/>
      <c r="T35" s="15">
        <f t="shared" si="10"/>
        <v>-1042</v>
      </c>
      <c r="U35" s="16">
        <f t="shared" si="0"/>
        <v>-0.6824105727795461</v>
      </c>
      <c r="V35" s="15">
        <f t="shared" si="11"/>
        <v>-15292</v>
      </c>
      <c r="W35" s="16">
        <f t="shared" si="1"/>
        <v>-5.560565510821503</v>
      </c>
    </row>
    <row r="36" spans="2:23" ht="19.5" customHeight="1">
      <c r="B36" s="17">
        <v>41331</v>
      </c>
      <c r="C36" s="18"/>
      <c r="D36" s="19">
        <v>6386</v>
      </c>
      <c r="E36" s="20">
        <f t="shared" si="2"/>
        <v>153109</v>
      </c>
      <c r="F36" s="21">
        <f t="shared" si="3"/>
        <v>293128</v>
      </c>
      <c r="G36" s="22"/>
      <c r="H36" s="19">
        <v>12473</v>
      </c>
      <c r="I36" s="20">
        <f t="shared" si="4"/>
        <v>180499</v>
      </c>
      <c r="J36" s="21">
        <f t="shared" si="5"/>
        <v>306771</v>
      </c>
      <c r="K36" s="22"/>
      <c r="L36" s="19">
        <v>10569</v>
      </c>
      <c r="M36" s="20">
        <f t="shared" si="6"/>
        <v>163263</v>
      </c>
      <c r="N36" s="21">
        <f t="shared" si="7"/>
        <v>285577</v>
      </c>
      <c r="O36" s="8"/>
      <c r="P36" s="11">
        <v>5574</v>
      </c>
      <c r="Q36" s="12">
        <f t="shared" si="8"/>
        <v>157226</v>
      </c>
      <c r="R36" s="13">
        <f t="shared" si="9"/>
        <v>265290</v>
      </c>
      <c r="S36" s="14"/>
      <c r="T36" s="15">
        <f t="shared" si="10"/>
        <v>-6037</v>
      </c>
      <c r="U36" s="16">
        <f t="shared" si="0"/>
        <v>-3.6977147302205644</v>
      </c>
      <c r="V36" s="15">
        <f t="shared" si="11"/>
        <v>-20287</v>
      </c>
      <c r="W36" s="16">
        <f t="shared" si="1"/>
        <v>-7.1038634063667585</v>
      </c>
    </row>
    <row r="37" spans="2:23" ht="19.5" customHeight="1">
      <c r="B37" s="17">
        <v>41332</v>
      </c>
      <c r="C37" s="18"/>
      <c r="D37" s="19">
        <v>9011</v>
      </c>
      <c r="E37" s="20">
        <f t="shared" si="2"/>
        <v>162120</v>
      </c>
      <c r="F37" s="21">
        <f t="shared" si="3"/>
        <v>302139</v>
      </c>
      <c r="G37" s="22"/>
      <c r="H37" s="19">
        <v>13697</v>
      </c>
      <c r="I37" s="20">
        <f t="shared" si="4"/>
        <v>194196</v>
      </c>
      <c r="J37" s="21">
        <f t="shared" si="5"/>
        <v>320468</v>
      </c>
      <c r="K37" s="22"/>
      <c r="L37" s="19">
        <v>4941</v>
      </c>
      <c r="M37" s="20">
        <f t="shared" si="6"/>
        <v>168204</v>
      </c>
      <c r="N37" s="21">
        <f t="shared" si="7"/>
        <v>290518</v>
      </c>
      <c r="O37" s="8"/>
      <c r="P37" s="11">
        <v>3588</v>
      </c>
      <c r="Q37" s="12">
        <f t="shared" si="8"/>
        <v>160814</v>
      </c>
      <c r="R37" s="13">
        <f t="shared" si="9"/>
        <v>268878</v>
      </c>
      <c r="S37" s="14"/>
      <c r="T37" s="15">
        <f t="shared" si="10"/>
        <v>-7390</v>
      </c>
      <c r="U37" s="16">
        <f t="shared" si="0"/>
        <v>-4.39347459037835</v>
      </c>
      <c r="V37" s="15">
        <f t="shared" si="11"/>
        <v>-21640</v>
      </c>
      <c r="W37" s="16">
        <f t="shared" si="1"/>
        <v>-7.448763932011097</v>
      </c>
    </row>
    <row r="38" spans="2:23" ht="19.5" customHeight="1">
      <c r="B38" s="17">
        <v>41333</v>
      </c>
      <c r="C38" s="18"/>
      <c r="D38" s="19">
        <v>9856</v>
      </c>
      <c r="E38" s="20">
        <f t="shared" si="2"/>
        <v>171976</v>
      </c>
      <c r="F38" s="21">
        <f t="shared" si="3"/>
        <v>311995</v>
      </c>
      <c r="G38" s="22"/>
      <c r="H38" s="19">
        <v>6945</v>
      </c>
      <c r="I38" s="20">
        <f t="shared" si="4"/>
        <v>201141</v>
      </c>
      <c r="J38" s="21">
        <f t="shared" si="5"/>
        <v>327413</v>
      </c>
      <c r="K38" s="22"/>
      <c r="L38" s="19">
        <v>5568</v>
      </c>
      <c r="M38" s="20">
        <f t="shared" si="6"/>
        <v>173772</v>
      </c>
      <c r="N38" s="21">
        <f t="shared" si="7"/>
        <v>296086</v>
      </c>
      <c r="O38" s="8"/>
      <c r="P38" s="11">
        <v>5357</v>
      </c>
      <c r="Q38" s="12">
        <f t="shared" si="8"/>
        <v>166171</v>
      </c>
      <c r="R38" s="13">
        <f t="shared" si="9"/>
        <v>274235</v>
      </c>
      <c r="S38" s="14"/>
      <c r="T38" s="15">
        <f t="shared" si="10"/>
        <v>-7601</v>
      </c>
      <c r="U38" s="16">
        <f t="shared" si="0"/>
        <v>-4.374122413277168</v>
      </c>
      <c r="V38" s="15">
        <f t="shared" si="11"/>
        <v>-21851</v>
      </c>
      <c r="W38" s="16">
        <f t="shared" si="1"/>
        <v>-7.37995041981046</v>
      </c>
    </row>
    <row r="39" spans="2:23" ht="19.5" customHeight="1">
      <c r="B39" s="17">
        <v>41334</v>
      </c>
      <c r="C39" s="18"/>
      <c r="D39" s="28"/>
      <c r="E39" s="29"/>
      <c r="F39" s="30"/>
      <c r="G39" s="22"/>
      <c r="H39" s="28"/>
      <c r="I39" s="29"/>
      <c r="J39" s="30"/>
      <c r="K39" s="22"/>
      <c r="L39" s="19">
        <v>5705</v>
      </c>
      <c r="M39" s="20">
        <f t="shared" si="6"/>
        <v>179477</v>
      </c>
      <c r="N39" s="21">
        <f t="shared" si="7"/>
        <v>301791</v>
      </c>
      <c r="O39" s="8"/>
      <c r="P39" s="78">
        <v>0</v>
      </c>
      <c r="Q39" s="12">
        <f t="shared" si="8"/>
        <v>166171</v>
      </c>
      <c r="R39" s="77">
        <f t="shared" si="9"/>
        <v>274235</v>
      </c>
      <c r="S39" s="14"/>
      <c r="T39" s="75">
        <f t="shared" si="10"/>
        <v>-13306</v>
      </c>
      <c r="U39" s="76">
        <f t="shared" si="0"/>
        <v>-7.4137633234342</v>
      </c>
      <c r="V39" s="75">
        <f t="shared" si="11"/>
        <v>-27556</v>
      </c>
      <c r="W39" s="76">
        <f t="shared" si="1"/>
        <v>-9.130822324058704</v>
      </c>
    </row>
    <row r="40" spans="2:23" ht="19.5" customHeight="1">
      <c r="B40" s="45" t="s">
        <v>9</v>
      </c>
      <c r="C40" s="18"/>
      <c r="D40" s="37" t="s">
        <v>15</v>
      </c>
      <c r="E40" s="38"/>
      <c r="F40" s="33">
        <f>SUM(D11:D39)+D7</f>
        <v>311995</v>
      </c>
      <c r="G40" s="22"/>
      <c r="H40" s="37" t="s">
        <v>16</v>
      </c>
      <c r="I40" s="38"/>
      <c r="J40" s="33">
        <f>SUM(H11:H39)+H7</f>
        <v>327413</v>
      </c>
      <c r="K40" s="22"/>
      <c r="L40" s="37" t="s">
        <v>17</v>
      </c>
      <c r="M40" s="38"/>
      <c r="N40" s="33">
        <f>SUM(L11:L39)+L7</f>
        <v>301791</v>
      </c>
      <c r="O40" s="8"/>
      <c r="P40" s="39" t="s">
        <v>18</v>
      </c>
      <c r="Q40" s="40"/>
      <c r="R40" s="33">
        <f>SUM(P11:P39)+P7</f>
        <v>274235</v>
      </c>
      <c r="S40" s="23"/>
      <c r="T40" s="31"/>
      <c r="U40" s="31"/>
      <c r="V40" s="31"/>
      <c r="W40" s="31"/>
    </row>
    <row r="41" spans="2:23" ht="19.5" customHeight="1">
      <c r="B41" s="46"/>
      <c r="C41" s="23"/>
      <c r="D41" s="35">
        <f>SUM(D11:D39)</f>
        <v>171976</v>
      </c>
      <c r="E41" s="36"/>
      <c r="F41" s="34"/>
      <c r="G41" s="14"/>
      <c r="H41" s="35">
        <f>SUM(H11:H39)</f>
        <v>201141</v>
      </c>
      <c r="I41" s="36"/>
      <c r="J41" s="34"/>
      <c r="K41" s="14"/>
      <c r="L41" s="35">
        <f>SUM(L11:L39)</f>
        <v>179477</v>
      </c>
      <c r="M41" s="36"/>
      <c r="N41" s="34"/>
      <c r="O41" s="1"/>
      <c r="P41" s="35">
        <f>SUM(P11:P39)</f>
        <v>166171</v>
      </c>
      <c r="Q41" s="36"/>
      <c r="R41" s="34"/>
      <c r="S41" s="23"/>
      <c r="T41" s="32"/>
      <c r="U41" s="32"/>
      <c r="V41" s="32"/>
      <c r="W41" s="32"/>
    </row>
  </sheetData>
  <sheetProtection/>
  <mergeCells count="44">
    <mergeCell ref="V9:W9"/>
    <mergeCell ref="R9:R10"/>
    <mergeCell ref="B2:W2"/>
    <mergeCell ref="B3:W3"/>
    <mergeCell ref="T5:W7"/>
    <mergeCell ref="P9:P10"/>
    <mergeCell ref="B9:B10"/>
    <mergeCell ref="Q9:Q10"/>
    <mergeCell ref="D5:F5"/>
    <mergeCell ref="D6:F6"/>
    <mergeCell ref="T9:U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N9:N10"/>
    <mergeCell ref="F9:F10"/>
    <mergeCell ref="H5:J5"/>
    <mergeCell ref="P7:R7"/>
    <mergeCell ref="I9:I10"/>
    <mergeCell ref="J9:J10"/>
    <mergeCell ref="H9:H10"/>
    <mergeCell ref="E9:E10"/>
    <mergeCell ref="L41:M41"/>
    <mergeCell ref="H40:I40"/>
    <mergeCell ref="L9:L10"/>
    <mergeCell ref="M9:M10"/>
    <mergeCell ref="B40:B41"/>
    <mergeCell ref="D40:E40"/>
    <mergeCell ref="D41:E41"/>
    <mergeCell ref="F40:F41"/>
    <mergeCell ref="T40:W41"/>
    <mergeCell ref="R40:R41"/>
    <mergeCell ref="P41:Q41"/>
    <mergeCell ref="J40:J41"/>
    <mergeCell ref="H41:I41"/>
    <mergeCell ref="L40:M40"/>
    <mergeCell ref="N40:N41"/>
    <mergeCell ref="P40:Q40"/>
  </mergeCells>
  <conditionalFormatting sqref="T11:W39">
    <cfRule type="cellIs" priority="1" dxfId="3" operator="lessThan" stopIfTrue="1">
      <formula>0</formula>
    </cfRule>
    <cfRule type="cellIs" priority="3" dxfId="4" operator="lessThan" stopIfTrue="1">
      <formula>0</formula>
    </cfRule>
  </conditionalFormatting>
  <conditionalFormatting sqref="P11:P16">
    <cfRule type="expression" priority="2" dxfId="5" stopIfTrue="1">
      <formula>$K$9&gt;0</formula>
    </cfRule>
  </conditionalFormatting>
  <printOptions horizontalCentered="1"/>
  <pageMargins left="0.11811023622047245" right="0.11811023622047245" top="0.1968503937007874" bottom="0.07874015748031496" header="0.5118110236220472" footer="0.5118110236220472"/>
  <pageSetup horizontalDpi="300" verticalDpi="300" orientation="landscape" paperSize="9" scale="64" r:id="rId2"/>
  <ignoredErrors>
    <ignoredError sqref="T12 V12" formula="1"/>
    <ignoredError sqref="Q41:R41 Q40" formulaRange="1"/>
    <ignoredError sqref="T28:W36 T37:W37 V38:W3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2013-02-15T06:36:15Z</cp:lastPrinted>
  <dcterms:created xsi:type="dcterms:W3CDTF">2003-10-20T07:27:17Z</dcterms:created>
  <dcterms:modified xsi:type="dcterms:W3CDTF">2013-03-01T06:27:31Z</dcterms:modified>
  <cp:category/>
  <cp:version/>
  <cp:contentType/>
  <cp:contentStatus/>
</cp:coreProperties>
</file>