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Şubat-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<sst xmlns="http://schemas.openxmlformats.org/spreadsheetml/2006/main" count="25" uniqueCount="13">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</sst>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6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left" vertical="center"/>
    </xf>
    <xf numFmtId="184" fontId="3" fillId="0" borderId="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showGridLines="0" tabSelected="1" view="pageBreakPreview" zoomScale="75" zoomScaleNormal="75" zoomScaleSheetLayoutView="75" workbookViewId="0" topLeftCell="A10">
      <selection activeCell="B12" sqref="B12"/>
    </sheetView>
  </sheetViews>
  <sheetFormatPr defaultColWidth="9.00390625" defaultRowHeight="13.5" customHeight="1"/>
  <cols>
    <col min="1" max="1" width="0.6171875" style="1" customWidth="1"/>
    <col min="2" max="2" width="25.75390625" style="1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6" t="s">
        <v>10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2:24" s="2" customFormat="1" ht="22.5" customHeight="1"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ht="11.25" customHeight="1"/>
    <row r="5" spans="2:24" ht="6" customHeight="1">
      <c r="B5" s="63" t="s">
        <v>0</v>
      </c>
      <c r="C5" s="6"/>
      <c r="D5" s="7"/>
      <c r="E5" s="8"/>
      <c r="F5" s="9"/>
      <c r="H5" s="7"/>
      <c r="I5" s="8"/>
      <c r="J5" s="9"/>
      <c r="L5" s="54" t="s">
        <v>7</v>
      </c>
      <c r="M5" s="55"/>
      <c r="N5" s="55"/>
      <c r="O5" s="56"/>
      <c r="P5" s="10"/>
      <c r="Q5" s="7"/>
      <c r="R5" s="8"/>
      <c r="S5" s="9"/>
      <c r="U5" s="54" t="s">
        <v>9</v>
      </c>
      <c r="V5" s="55"/>
      <c r="W5" s="55"/>
      <c r="X5" s="56"/>
    </row>
    <row r="6" spans="2:24" s="11" customFormat="1" ht="18" customHeight="1">
      <c r="B6" s="63"/>
      <c r="C6" s="6"/>
      <c r="D6" s="64" t="s">
        <v>1</v>
      </c>
      <c r="E6" s="65"/>
      <c r="F6" s="66"/>
      <c r="G6" s="12"/>
      <c r="H6" s="64" t="s">
        <v>6</v>
      </c>
      <c r="I6" s="65"/>
      <c r="J6" s="66"/>
      <c r="K6" s="12"/>
      <c r="L6" s="57"/>
      <c r="M6" s="58"/>
      <c r="N6" s="58"/>
      <c r="O6" s="59"/>
      <c r="P6" s="10"/>
      <c r="Q6" s="64" t="s">
        <v>8</v>
      </c>
      <c r="R6" s="65"/>
      <c r="S6" s="66"/>
      <c r="U6" s="57"/>
      <c r="V6" s="58"/>
      <c r="W6" s="58"/>
      <c r="X6" s="59"/>
    </row>
    <row r="7" spans="2:24" s="11" customFormat="1" ht="16.5" customHeight="1">
      <c r="B7" s="63"/>
      <c r="C7" s="6"/>
      <c r="D7" s="50" t="s">
        <v>4</v>
      </c>
      <c r="E7" s="51"/>
      <c r="F7" s="52"/>
      <c r="G7" s="16"/>
      <c r="H7" s="50" t="s">
        <v>4</v>
      </c>
      <c r="I7" s="51"/>
      <c r="J7" s="52"/>
      <c r="K7" s="16"/>
      <c r="L7" s="57"/>
      <c r="M7" s="58"/>
      <c r="N7" s="58"/>
      <c r="O7" s="59"/>
      <c r="P7" s="10"/>
      <c r="Q7" s="50" t="s">
        <v>4</v>
      </c>
      <c r="R7" s="51"/>
      <c r="S7" s="52"/>
      <c r="U7" s="57"/>
      <c r="V7" s="58"/>
      <c r="W7" s="58"/>
      <c r="X7" s="59"/>
    </row>
    <row r="8" spans="2:24" s="11" customFormat="1" ht="9" customHeight="1">
      <c r="B8" s="63"/>
      <c r="C8" s="6"/>
      <c r="D8" s="13"/>
      <c r="E8" s="14"/>
      <c r="F8" s="15"/>
      <c r="G8" s="16"/>
      <c r="H8" s="13"/>
      <c r="I8" s="14"/>
      <c r="J8" s="15"/>
      <c r="K8" s="16"/>
      <c r="L8" s="57"/>
      <c r="M8" s="58"/>
      <c r="N8" s="58"/>
      <c r="O8" s="59"/>
      <c r="P8" s="10"/>
      <c r="Q8" s="17"/>
      <c r="R8" s="18"/>
      <c r="S8" s="19"/>
      <c r="U8" s="57"/>
      <c r="V8" s="58"/>
      <c r="W8" s="58"/>
      <c r="X8" s="59"/>
    </row>
    <row r="9" spans="2:24" s="11" customFormat="1" ht="20.25" customHeight="1">
      <c r="B9" s="63"/>
      <c r="C9" s="6"/>
      <c r="D9" s="47">
        <v>156182</v>
      </c>
      <c r="E9" s="48"/>
      <c r="F9" s="49"/>
      <c r="G9" s="20"/>
      <c r="H9" s="47">
        <v>135010</v>
      </c>
      <c r="I9" s="48"/>
      <c r="J9" s="49"/>
      <c r="K9" s="20"/>
      <c r="L9" s="57"/>
      <c r="M9" s="58"/>
      <c r="N9" s="58"/>
      <c r="O9" s="59"/>
      <c r="P9" s="10"/>
      <c r="Q9" s="47">
        <v>125446</v>
      </c>
      <c r="R9" s="48"/>
      <c r="S9" s="49"/>
      <c r="U9" s="57"/>
      <c r="V9" s="58"/>
      <c r="W9" s="58"/>
      <c r="X9" s="59"/>
    </row>
    <row r="10" spans="2:24" ht="4.5" customHeight="1">
      <c r="B10" s="63"/>
      <c r="C10" s="6"/>
      <c r="D10" s="21"/>
      <c r="E10" s="22"/>
      <c r="F10" s="23"/>
      <c r="H10" s="21"/>
      <c r="I10" s="22"/>
      <c r="J10" s="23"/>
      <c r="L10" s="60"/>
      <c r="M10" s="61"/>
      <c r="N10" s="61"/>
      <c r="O10" s="62"/>
      <c r="P10" s="10"/>
      <c r="Q10" s="21"/>
      <c r="R10" s="22"/>
      <c r="S10" s="23"/>
      <c r="U10" s="60"/>
      <c r="V10" s="61"/>
      <c r="W10" s="61"/>
      <c r="X10" s="62"/>
    </row>
    <row r="11" spans="2:24" ht="48.75" customHeight="1">
      <c r="B11" s="63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67" t="s">
        <v>2</v>
      </c>
      <c r="M11" s="68"/>
      <c r="N11" s="67" t="s">
        <v>3</v>
      </c>
      <c r="O11" s="68"/>
      <c r="P11" s="28"/>
      <c r="Q11" s="24" t="s">
        <v>5</v>
      </c>
      <c r="R11" s="25" t="s">
        <v>2</v>
      </c>
      <c r="S11" s="24" t="s">
        <v>3</v>
      </c>
      <c r="U11" s="67" t="s">
        <v>2</v>
      </c>
      <c r="V11" s="68"/>
      <c r="W11" s="67" t="s">
        <v>3</v>
      </c>
      <c r="X11" s="68"/>
    </row>
    <row r="12" spans="2:24" ht="16.5" customHeight="1">
      <c r="B12" s="69">
        <v>38384</v>
      </c>
      <c r="C12" s="29"/>
      <c r="D12" s="30">
        <v>6614</v>
      </c>
      <c r="E12" s="30">
        <f>D12</f>
        <v>6614</v>
      </c>
      <c r="F12" s="30">
        <f>E12+$D$9</f>
        <v>162796</v>
      </c>
      <c r="G12" s="31"/>
      <c r="H12" s="30">
        <v>1665</v>
      </c>
      <c r="I12" s="30">
        <f>H12</f>
        <v>1665</v>
      </c>
      <c r="J12" s="30">
        <f>I12+$H$9</f>
        <v>136675</v>
      </c>
      <c r="K12" s="32"/>
      <c r="L12" s="30">
        <f aca="true" t="shared" si="0" ref="L12:L39">I12-E12</f>
        <v>-4949</v>
      </c>
      <c r="M12" s="33">
        <f aca="true" t="shared" si="1" ref="M12:M39">L12/E12</f>
        <v>-0.7482612639854853</v>
      </c>
      <c r="N12" s="30">
        <f aca="true" t="shared" si="2" ref="N12:N39">J12-F12</f>
        <v>-26121</v>
      </c>
      <c r="O12" s="33">
        <f aca="true" t="shared" si="3" ref="O12:O39">N12/F12</f>
        <v>-0.16045234526646845</v>
      </c>
      <c r="P12" s="34"/>
      <c r="Q12" s="30">
        <v>3944</v>
      </c>
      <c r="R12" s="30">
        <f>Q12</f>
        <v>3944</v>
      </c>
      <c r="S12" s="30">
        <f>R12+$Q$9</f>
        <v>129390</v>
      </c>
      <c r="U12" s="30">
        <f aca="true" t="shared" si="4" ref="U12:U39">IF(R12="","",R12-I12)</f>
        <v>2279</v>
      </c>
      <c r="V12" s="33">
        <f aca="true" t="shared" si="5" ref="V12:V39">IF(U12="","",U12/I12)</f>
        <v>1.3687687687687689</v>
      </c>
      <c r="W12" s="30">
        <f aca="true" t="shared" si="6" ref="W12:W39">IF(S12="","",S12-J12)</f>
        <v>-7285</v>
      </c>
      <c r="X12" s="33">
        <f aca="true" t="shared" si="7" ref="X12:X39">IF(W12="","",W12/J12)</f>
        <v>-0.053301627949515276</v>
      </c>
    </row>
    <row r="13" spans="2:24" ht="16.5" customHeight="1">
      <c r="B13" s="69">
        <f aca="true" t="shared" si="8" ref="B13:B39">B12+1</f>
        <v>38385</v>
      </c>
      <c r="C13" s="29"/>
      <c r="D13" s="30">
        <v>4590</v>
      </c>
      <c r="E13" s="30">
        <f aca="true" t="shared" si="9" ref="E13:E39">E12+D13</f>
        <v>11204</v>
      </c>
      <c r="F13" s="30">
        <f aca="true" t="shared" si="10" ref="F13:F39">E13+$D$9</f>
        <v>167386</v>
      </c>
      <c r="G13" s="31"/>
      <c r="H13" s="30">
        <v>2752</v>
      </c>
      <c r="I13" s="30">
        <f aca="true" t="shared" si="11" ref="I13:I39">I12+H13</f>
        <v>4417</v>
      </c>
      <c r="J13" s="30">
        <f aca="true" t="shared" si="12" ref="J13:J39">I13+$H$9</f>
        <v>139427</v>
      </c>
      <c r="K13" s="32"/>
      <c r="L13" s="30">
        <f t="shared" si="0"/>
        <v>-6787</v>
      </c>
      <c r="M13" s="33">
        <f t="shared" si="1"/>
        <v>-0.605765797929311</v>
      </c>
      <c r="N13" s="30">
        <f t="shared" si="2"/>
        <v>-27959</v>
      </c>
      <c r="O13" s="33">
        <f t="shared" si="3"/>
        <v>-0.1670330852042584</v>
      </c>
      <c r="P13" s="34"/>
      <c r="Q13" s="30">
        <v>4240</v>
      </c>
      <c r="R13" s="30">
        <f aca="true" t="shared" si="13" ref="R13:R39">IF(Q13&lt;1,"",R12+Q13)</f>
        <v>8184</v>
      </c>
      <c r="S13" s="30">
        <f aca="true" t="shared" si="14" ref="S13:S29">R13+$Q$9</f>
        <v>133630</v>
      </c>
      <c r="U13" s="30">
        <f t="shared" si="4"/>
        <v>3767</v>
      </c>
      <c r="V13" s="33">
        <f t="shared" si="5"/>
        <v>0.852841294996604</v>
      </c>
      <c r="W13" s="30">
        <f t="shared" si="6"/>
        <v>-5797</v>
      </c>
      <c r="X13" s="33">
        <f t="shared" si="7"/>
        <v>-0.041577312859058864</v>
      </c>
    </row>
    <row r="14" spans="2:24" ht="16.5" customHeight="1">
      <c r="B14" s="69">
        <f t="shared" si="8"/>
        <v>38386</v>
      </c>
      <c r="C14" s="29"/>
      <c r="D14" s="30">
        <v>4708</v>
      </c>
      <c r="E14" s="30">
        <f t="shared" si="9"/>
        <v>15912</v>
      </c>
      <c r="F14" s="30">
        <f t="shared" si="10"/>
        <v>172094</v>
      </c>
      <c r="G14" s="31"/>
      <c r="H14" s="30">
        <v>3646</v>
      </c>
      <c r="I14" s="30">
        <f t="shared" si="11"/>
        <v>8063</v>
      </c>
      <c r="J14" s="30">
        <f t="shared" si="12"/>
        <v>143073</v>
      </c>
      <c r="K14" s="32"/>
      <c r="L14" s="30">
        <f t="shared" si="0"/>
        <v>-7849</v>
      </c>
      <c r="M14" s="33">
        <f t="shared" si="1"/>
        <v>-0.4932755153343389</v>
      </c>
      <c r="N14" s="30">
        <f t="shared" si="2"/>
        <v>-29021</v>
      </c>
      <c r="O14" s="33">
        <f t="shared" si="3"/>
        <v>-0.16863458342533733</v>
      </c>
      <c r="P14" s="34"/>
      <c r="Q14" s="30">
        <v>6772</v>
      </c>
      <c r="R14" s="30">
        <f t="shared" si="13"/>
        <v>14956</v>
      </c>
      <c r="S14" s="30">
        <f t="shared" si="14"/>
        <v>140402</v>
      </c>
      <c r="U14" s="30">
        <f t="shared" si="4"/>
        <v>6893</v>
      </c>
      <c r="V14" s="33">
        <f t="shared" si="5"/>
        <v>0.8548927198313283</v>
      </c>
      <c r="W14" s="30">
        <f t="shared" si="6"/>
        <v>-2671</v>
      </c>
      <c r="X14" s="33">
        <f t="shared" si="7"/>
        <v>-0.018668791456109817</v>
      </c>
    </row>
    <row r="15" spans="2:24" ht="16.5" customHeight="1">
      <c r="B15" s="69">
        <f t="shared" si="8"/>
        <v>38387</v>
      </c>
      <c r="C15" s="29"/>
      <c r="D15" s="30">
        <v>6441</v>
      </c>
      <c r="E15" s="30">
        <f t="shared" si="9"/>
        <v>22353</v>
      </c>
      <c r="F15" s="30">
        <f t="shared" si="10"/>
        <v>178535</v>
      </c>
      <c r="G15" s="31"/>
      <c r="H15" s="30">
        <v>5496</v>
      </c>
      <c r="I15" s="30">
        <f t="shared" si="11"/>
        <v>13559</v>
      </c>
      <c r="J15" s="30">
        <f t="shared" si="12"/>
        <v>148569</v>
      </c>
      <c r="K15" s="32"/>
      <c r="L15" s="30">
        <f t="shared" si="0"/>
        <v>-8794</v>
      </c>
      <c r="M15" s="33">
        <f t="shared" si="1"/>
        <v>-0.3934147541716995</v>
      </c>
      <c r="N15" s="30">
        <f t="shared" si="2"/>
        <v>-29966</v>
      </c>
      <c r="O15" s="33">
        <f t="shared" si="3"/>
        <v>-0.16784384014338924</v>
      </c>
      <c r="P15" s="34"/>
      <c r="Q15" s="30">
        <v>6707</v>
      </c>
      <c r="R15" s="30">
        <f t="shared" si="13"/>
        <v>21663</v>
      </c>
      <c r="S15" s="30">
        <f t="shared" si="14"/>
        <v>147109</v>
      </c>
      <c r="U15" s="30">
        <f t="shared" si="4"/>
        <v>8104</v>
      </c>
      <c r="V15" s="33">
        <f t="shared" si="5"/>
        <v>0.5976841949996312</v>
      </c>
      <c r="W15" s="30">
        <f t="shared" si="6"/>
        <v>-1460</v>
      </c>
      <c r="X15" s="33">
        <f t="shared" si="7"/>
        <v>-0.009827083711945291</v>
      </c>
    </row>
    <row r="16" spans="2:24" ht="16.5" customHeight="1">
      <c r="B16" s="69">
        <f t="shared" si="8"/>
        <v>38388</v>
      </c>
      <c r="C16" s="29"/>
      <c r="D16" s="30">
        <v>10329</v>
      </c>
      <c r="E16" s="30">
        <f t="shared" si="9"/>
        <v>32682</v>
      </c>
      <c r="F16" s="30">
        <f t="shared" si="10"/>
        <v>188864</v>
      </c>
      <c r="G16" s="31"/>
      <c r="H16" s="30">
        <v>6930</v>
      </c>
      <c r="I16" s="30">
        <f t="shared" si="11"/>
        <v>20489</v>
      </c>
      <c r="J16" s="30">
        <f t="shared" si="12"/>
        <v>155499</v>
      </c>
      <c r="K16" s="32"/>
      <c r="L16" s="30">
        <f t="shared" si="0"/>
        <v>-12193</v>
      </c>
      <c r="M16" s="33">
        <f t="shared" si="1"/>
        <v>-0.37307998286518573</v>
      </c>
      <c r="N16" s="30">
        <f t="shared" si="2"/>
        <v>-33365</v>
      </c>
      <c r="O16" s="33">
        <f t="shared" si="3"/>
        <v>-0.17666151304642494</v>
      </c>
      <c r="P16" s="34"/>
      <c r="Q16" s="30">
        <v>2996</v>
      </c>
      <c r="R16" s="30">
        <f t="shared" si="13"/>
        <v>24659</v>
      </c>
      <c r="S16" s="30">
        <f t="shared" si="14"/>
        <v>150105</v>
      </c>
      <c r="U16" s="30">
        <f t="shared" si="4"/>
        <v>4170</v>
      </c>
      <c r="V16" s="33">
        <f t="shared" si="5"/>
        <v>0.20352384206159402</v>
      </c>
      <c r="W16" s="30">
        <f t="shared" si="6"/>
        <v>-5394</v>
      </c>
      <c r="X16" s="33">
        <f t="shared" si="7"/>
        <v>-0.03468832596994193</v>
      </c>
    </row>
    <row r="17" spans="2:24" ht="16.5" customHeight="1">
      <c r="B17" s="69">
        <f t="shared" si="8"/>
        <v>38389</v>
      </c>
      <c r="C17" s="29"/>
      <c r="D17" s="30">
        <v>11061</v>
      </c>
      <c r="E17" s="30">
        <f t="shared" si="9"/>
        <v>43743</v>
      </c>
      <c r="F17" s="30">
        <f t="shared" si="10"/>
        <v>199925</v>
      </c>
      <c r="G17" s="31"/>
      <c r="H17" s="30">
        <v>1688</v>
      </c>
      <c r="I17" s="30">
        <f t="shared" si="11"/>
        <v>22177</v>
      </c>
      <c r="J17" s="30">
        <f t="shared" si="12"/>
        <v>157187</v>
      </c>
      <c r="K17" s="32"/>
      <c r="L17" s="30">
        <f t="shared" si="0"/>
        <v>-21566</v>
      </c>
      <c r="M17" s="33">
        <f t="shared" si="1"/>
        <v>-0.49301602542121026</v>
      </c>
      <c r="N17" s="30">
        <f t="shared" si="2"/>
        <v>-42738</v>
      </c>
      <c r="O17" s="33">
        <f t="shared" si="3"/>
        <v>-0.2137701638114293</v>
      </c>
      <c r="P17" s="34"/>
      <c r="Q17" s="30">
        <v>4069</v>
      </c>
      <c r="R17" s="30">
        <f t="shared" si="13"/>
        <v>28728</v>
      </c>
      <c r="S17" s="30">
        <f t="shared" si="14"/>
        <v>154174</v>
      </c>
      <c r="U17" s="30">
        <f t="shared" si="4"/>
        <v>6551</v>
      </c>
      <c r="V17" s="33">
        <f t="shared" si="5"/>
        <v>0.29539613112684315</v>
      </c>
      <c r="W17" s="30">
        <f t="shared" si="6"/>
        <v>-3013</v>
      </c>
      <c r="X17" s="33">
        <f t="shared" si="7"/>
        <v>-0.0191682518274412</v>
      </c>
    </row>
    <row r="18" spans="2:24" ht="16.5" customHeight="1">
      <c r="B18" s="69">
        <f t="shared" si="8"/>
        <v>38390</v>
      </c>
      <c r="C18" s="29"/>
      <c r="D18" s="30">
        <v>6750</v>
      </c>
      <c r="E18" s="30">
        <f t="shared" si="9"/>
        <v>50493</v>
      </c>
      <c r="F18" s="30">
        <f t="shared" si="10"/>
        <v>206675</v>
      </c>
      <c r="G18" s="31"/>
      <c r="H18" s="30">
        <v>3768</v>
      </c>
      <c r="I18" s="30">
        <f t="shared" si="11"/>
        <v>25945</v>
      </c>
      <c r="J18" s="30">
        <f t="shared" si="12"/>
        <v>160955</v>
      </c>
      <c r="K18" s="32"/>
      <c r="L18" s="30">
        <f t="shared" si="0"/>
        <v>-24548</v>
      </c>
      <c r="M18" s="33">
        <f t="shared" si="1"/>
        <v>-0.48616639930287364</v>
      </c>
      <c r="N18" s="30">
        <f t="shared" si="2"/>
        <v>-45720</v>
      </c>
      <c r="O18" s="33">
        <f t="shared" si="3"/>
        <v>-0.22121688641587034</v>
      </c>
      <c r="P18" s="34"/>
      <c r="Q18" s="30">
        <v>2691</v>
      </c>
      <c r="R18" s="30">
        <f t="shared" si="13"/>
        <v>31419</v>
      </c>
      <c r="S18" s="30">
        <f t="shared" si="14"/>
        <v>156865</v>
      </c>
      <c r="U18" s="30">
        <f t="shared" si="4"/>
        <v>5474</v>
      </c>
      <c r="V18" s="33">
        <f t="shared" si="5"/>
        <v>0.2109847754866063</v>
      </c>
      <c r="W18" s="30">
        <f t="shared" si="6"/>
        <v>-4090</v>
      </c>
      <c r="X18" s="33">
        <f t="shared" si="7"/>
        <v>-0.02541082911372744</v>
      </c>
    </row>
    <row r="19" spans="2:24" ht="16.5" customHeight="1">
      <c r="B19" s="69">
        <f t="shared" si="8"/>
        <v>38391</v>
      </c>
      <c r="C19" s="29"/>
      <c r="D19" s="30">
        <v>6702</v>
      </c>
      <c r="E19" s="30">
        <f t="shared" si="9"/>
        <v>57195</v>
      </c>
      <c r="F19" s="30">
        <f t="shared" si="10"/>
        <v>213377</v>
      </c>
      <c r="G19" s="31"/>
      <c r="H19" s="30">
        <v>2755</v>
      </c>
      <c r="I19" s="30">
        <f t="shared" si="11"/>
        <v>28700</v>
      </c>
      <c r="J19" s="30">
        <f t="shared" si="12"/>
        <v>163710</v>
      </c>
      <c r="K19" s="32"/>
      <c r="L19" s="30">
        <f t="shared" si="0"/>
        <v>-28495</v>
      </c>
      <c r="M19" s="33">
        <f t="shared" si="1"/>
        <v>-0.4982078853046595</v>
      </c>
      <c r="N19" s="30">
        <f t="shared" si="2"/>
        <v>-49667</v>
      </c>
      <c r="O19" s="33">
        <f t="shared" si="3"/>
        <v>-0.2327664181237903</v>
      </c>
      <c r="P19" s="34"/>
      <c r="Q19" s="30">
        <v>3522</v>
      </c>
      <c r="R19" s="30">
        <f t="shared" si="13"/>
        <v>34941</v>
      </c>
      <c r="S19" s="30">
        <f t="shared" si="14"/>
        <v>160387</v>
      </c>
      <c r="U19" s="30">
        <f t="shared" si="4"/>
        <v>6241</v>
      </c>
      <c r="V19" s="33">
        <f t="shared" si="5"/>
        <v>0.21745644599303135</v>
      </c>
      <c r="W19" s="30">
        <f t="shared" si="6"/>
        <v>-3323</v>
      </c>
      <c r="X19" s="33">
        <f t="shared" si="7"/>
        <v>-0.02029808808258506</v>
      </c>
    </row>
    <row r="20" spans="2:24" ht="16.5" customHeight="1">
      <c r="B20" s="69">
        <f t="shared" si="8"/>
        <v>38392</v>
      </c>
      <c r="C20" s="29"/>
      <c r="D20" s="30">
        <v>5052</v>
      </c>
      <c r="E20" s="30">
        <f t="shared" si="9"/>
        <v>62247</v>
      </c>
      <c r="F20" s="30">
        <f t="shared" si="10"/>
        <v>218429</v>
      </c>
      <c r="G20" s="31"/>
      <c r="H20" s="30">
        <v>2879</v>
      </c>
      <c r="I20" s="30">
        <f t="shared" si="11"/>
        <v>31579</v>
      </c>
      <c r="J20" s="30">
        <f t="shared" si="12"/>
        <v>166589</v>
      </c>
      <c r="K20" s="32"/>
      <c r="L20" s="30">
        <f t="shared" si="0"/>
        <v>-30668</v>
      </c>
      <c r="M20" s="33">
        <f t="shared" si="1"/>
        <v>-0.4926823782672257</v>
      </c>
      <c r="N20" s="30">
        <f t="shared" si="2"/>
        <v>-51840</v>
      </c>
      <c r="O20" s="33">
        <f t="shared" si="3"/>
        <v>-0.23733112361453837</v>
      </c>
      <c r="P20" s="34"/>
      <c r="Q20" s="30">
        <v>4461</v>
      </c>
      <c r="R20" s="30">
        <f t="shared" si="13"/>
        <v>39402</v>
      </c>
      <c r="S20" s="30">
        <f t="shared" si="14"/>
        <v>164848</v>
      </c>
      <c r="U20" s="30">
        <f t="shared" si="4"/>
        <v>7823</v>
      </c>
      <c r="V20" s="33">
        <f t="shared" si="5"/>
        <v>0.24772792045346592</v>
      </c>
      <c r="W20" s="30">
        <f t="shared" si="6"/>
        <v>-1741</v>
      </c>
      <c r="X20" s="33">
        <f t="shared" si="7"/>
        <v>-0.010450870105469148</v>
      </c>
    </row>
    <row r="21" spans="2:24" ht="16.5" customHeight="1">
      <c r="B21" s="69">
        <f t="shared" si="8"/>
        <v>38393</v>
      </c>
      <c r="C21" s="29"/>
      <c r="D21" s="30">
        <v>4625</v>
      </c>
      <c r="E21" s="30">
        <f t="shared" si="9"/>
        <v>66872</v>
      </c>
      <c r="F21" s="30">
        <f t="shared" si="10"/>
        <v>223054</v>
      </c>
      <c r="G21" s="31"/>
      <c r="H21" s="30">
        <v>4146</v>
      </c>
      <c r="I21" s="30">
        <f t="shared" si="11"/>
        <v>35725</v>
      </c>
      <c r="J21" s="30">
        <f t="shared" si="12"/>
        <v>170735</v>
      </c>
      <c r="K21" s="32"/>
      <c r="L21" s="30">
        <f t="shared" si="0"/>
        <v>-31147</v>
      </c>
      <c r="M21" s="33">
        <f t="shared" si="1"/>
        <v>-0.4657704270845795</v>
      </c>
      <c r="N21" s="30">
        <f t="shared" si="2"/>
        <v>-52319</v>
      </c>
      <c r="O21" s="33">
        <f t="shared" si="3"/>
        <v>-0.23455755108628404</v>
      </c>
      <c r="P21" s="34"/>
      <c r="Q21" s="30">
        <v>6494</v>
      </c>
      <c r="R21" s="30">
        <f t="shared" si="13"/>
        <v>45896</v>
      </c>
      <c r="S21" s="30">
        <f t="shared" si="14"/>
        <v>171342</v>
      </c>
      <c r="U21" s="30">
        <f t="shared" si="4"/>
        <v>10171</v>
      </c>
      <c r="V21" s="33">
        <f t="shared" si="5"/>
        <v>0.28470258922323305</v>
      </c>
      <c r="W21" s="30">
        <f t="shared" si="6"/>
        <v>607</v>
      </c>
      <c r="X21" s="33">
        <f t="shared" si="7"/>
        <v>0.0035552171493835475</v>
      </c>
    </row>
    <row r="22" spans="2:24" ht="16.5" customHeight="1">
      <c r="B22" s="69">
        <f t="shared" si="8"/>
        <v>38394</v>
      </c>
      <c r="C22" s="29"/>
      <c r="D22" s="30">
        <v>5767</v>
      </c>
      <c r="E22" s="30">
        <f t="shared" si="9"/>
        <v>72639</v>
      </c>
      <c r="F22" s="30">
        <f t="shared" si="10"/>
        <v>228821</v>
      </c>
      <c r="G22" s="31"/>
      <c r="H22" s="30">
        <v>5509</v>
      </c>
      <c r="I22" s="30">
        <f t="shared" si="11"/>
        <v>41234</v>
      </c>
      <c r="J22" s="30">
        <f t="shared" si="12"/>
        <v>176244</v>
      </c>
      <c r="K22" s="32"/>
      <c r="L22" s="30">
        <f t="shared" si="0"/>
        <v>-31405</v>
      </c>
      <c r="M22" s="33">
        <f t="shared" si="1"/>
        <v>-0.43234350693153817</v>
      </c>
      <c r="N22" s="30">
        <f t="shared" si="2"/>
        <v>-52577</v>
      </c>
      <c r="O22" s="33">
        <f t="shared" si="3"/>
        <v>-0.22977349106943856</v>
      </c>
      <c r="P22" s="34"/>
      <c r="Q22" s="30">
        <v>7978</v>
      </c>
      <c r="R22" s="30">
        <f t="shared" si="13"/>
        <v>53874</v>
      </c>
      <c r="S22" s="30">
        <f t="shared" si="14"/>
        <v>179320</v>
      </c>
      <c r="U22" s="30">
        <f t="shared" si="4"/>
        <v>12640</v>
      </c>
      <c r="V22" s="33">
        <f t="shared" si="5"/>
        <v>0.30654314400737254</v>
      </c>
      <c r="W22" s="30">
        <f t="shared" si="6"/>
        <v>3076</v>
      </c>
      <c r="X22" s="33">
        <f t="shared" si="7"/>
        <v>0.01745307641678582</v>
      </c>
    </row>
    <row r="23" spans="2:24" ht="16.5" customHeight="1">
      <c r="B23" s="69">
        <f t="shared" si="8"/>
        <v>38395</v>
      </c>
      <c r="C23" s="29"/>
      <c r="D23" s="30">
        <v>9718</v>
      </c>
      <c r="E23" s="30">
        <f t="shared" si="9"/>
        <v>82357</v>
      </c>
      <c r="F23" s="30">
        <f t="shared" si="10"/>
        <v>238539</v>
      </c>
      <c r="G23" s="31"/>
      <c r="H23" s="30">
        <v>7545</v>
      </c>
      <c r="I23" s="30">
        <f t="shared" si="11"/>
        <v>48779</v>
      </c>
      <c r="J23" s="30">
        <f t="shared" si="12"/>
        <v>183789</v>
      </c>
      <c r="K23" s="32"/>
      <c r="L23" s="30">
        <f t="shared" si="0"/>
        <v>-33578</v>
      </c>
      <c r="M23" s="33">
        <f t="shared" si="1"/>
        <v>-0.4077127627281227</v>
      </c>
      <c r="N23" s="30">
        <f t="shared" si="2"/>
        <v>-54750</v>
      </c>
      <c r="O23" s="33">
        <f t="shared" si="3"/>
        <v>-0.22952221649290053</v>
      </c>
      <c r="P23" s="34"/>
      <c r="Q23" s="30">
        <v>4398</v>
      </c>
      <c r="R23" s="30">
        <f t="shared" si="13"/>
        <v>58272</v>
      </c>
      <c r="S23" s="30">
        <f t="shared" si="14"/>
        <v>183718</v>
      </c>
      <c r="U23" s="30">
        <f t="shared" si="4"/>
        <v>9493</v>
      </c>
      <c r="V23" s="33">
        <f t="shared" si="5"/>
        <v>0.1946124356792882</v>
      </c>
      <c r="W23" s="30">
        <f t="shared" si="6"/>
        <v>-71</v>
      </c>
      <c r="X23" s="33">
        <f t="shared" si="7"/>
        <v>-0.0003863125649522006</v>
      </c>
    </row>
    <row r="24" spans="2:24" ht="16.5" customHeight="1">
      <c r="B24" s="69">
        <f t="shared" si="8"/>
        <v>38396</v>
      </c>
      <c r="C24" s="29"/>
      <c r="D24" s="30">
        <v>9300</v>
      </c>
      <c r="E24" s="30">
        <f t="shared" si="9"/>
        <v>91657</v>
      </c>
      <c r="F24" s="30">
        <f t="shared" si="10"/>
        <v>247839</v>
      </c>
      <c r="G24" s="31"/>
      <c r="H24" s="30">
        <v>2104</v>
      </c>
      <c r="I24" s="30">
        <f t="shared" si="11"/>
        <v>50883</v>
      </c>
      <c r="J24" s="30">
        <f t="shared" si="12"/>
        <v>185893</v>
      </c>
      <c r="K24" s="32"/>
      <c r="L24" s="30">
        <f t="shared" si="0"/>
        <v>-40774</v>
      </c>
      <c r="M24" s="33">
        <f t="shared" si="1"/>
        <v>-0.4448541846231057</v>
      </c>
      <c r="N24" s="30">
        <f t="shared" si="2"/>
        <v>-61946</v>
      </c>
      <c r="O24" s="33">
        <f t="shared" si="3"/>
        <v>-0.249944520434637</v>
      </c>
      <c r="P24" s="34"/>
      <c r="Q24" s="30">
        <v>5029</v>
      </c>
      <c r="R24" s="30">
        <f t="shared" si="13"/>
        <v>63301</v>
      </c>
      <c r="S24" s="30">
        <f t="shared" si="14"/>
        <v>188747</v>
      </c>
      <c r="U24" s="30">
        <f t="shared" si="4"/>
        <v>12418</v>
      </c>
      <c r="V24" s="33">
        <f aca="true" t="shared" si="15" ref="V24:V29">IF(U24="","",U24/I24)</f>
        <v>0.24405007566377768</v>
      </c>
      <c r="W24" s="30">
        <f t="shared" si="6"/>
        <v>2854</v>
      </c>
      <c r="X24" s="33">
        <f t="shared" si="7"/>
        <v>0.015352918076527895</v>
      </c>
    </row>
    <row r="25" spans="2:24" ht="16.5" customHeight="1">
      <c r="B25" s="69">
        <f t="shared" si="8"/>
        <v>38397</v>
      </c>
      <c r="C25" s="29"/>
      <c r="D25" s="30">
        <v>5184</v>
      </c>
      <c r="E25" s="30">
        <f t="shared" si="9"/>
        <v>96841</v>
      </c>
      <c r="F25" s="30">
        <f t="shared" si="10"/>
        <v>253023</v>
      </c>
      <c r="G25" s="31"/>
      <c r="H25" s="30">
        <v>4710</v>
      </c>
      <c r="I25" s="30">
        <f t="shared" si="11"/>
        <v>55593</v>
      </c>
      <c r="J25" s="30">
        <f t="shared" si="12"/>
        <v>190603</v>
      </c>
      <c r="K25" s="32"/>
      <c r="L25" s="30">
        <f t="shared" si="0"/>
        <v>-41248</v>
      </c>
      <c r="M25" s="33">
        <f t="shared" si="1"/>
        <v>-0.4259352960006609</v>
      </c>
      <c r="N25" s="30">
        <f t="shared" si="2"/>
        <v>-62420</v>
      </c>
      <c r="O25" s="33">
        <f t="shared" si="3"/>
        <v>-0.2466969405943333</v>
      </c>
      <c r="P25" s="34"/>
      <c r="Q25" s="30">
        <v>3155</v>
      </c>
      <c r="R25" s="30">
        <f t="shared" si="13"/>
        <v>66456</v>
      </c>
      <c r="S25" s="30">
        <f t="shared" si="14"/>
        <v>191902</v>
      </c>
      <c r="U25" s="30">
        <f t="shared" si="4"/>
        <v>10863</v>
      </c>
      <c r="V25" s="33">
        <f t="shared" si="15"/>
        <v>0.19540229885057472</v>
      </c>
      <c r="W25" s="30">
        <f t="shared" si="6"/>
        <v>1299</v>
      </c>
      <c r="X25" s="33">
        <f t="shared" si="7"/>
        <v>0.006815212772096977</v>
      </c>
    </row>
    <row r="26" spans="2:24" s="35" customFormat="1" ht="16.5" customHeight="1">
      <c r="B26" s="70">
        <f t="shared" si="8"/>
        <v>38398</v>
      </c>
      <c r="C26" s="36"/>
      <c r="D26" s="37">
        <v>6649</v>
      </c>
      <c r="E26" s="37">
        <f t="shared" si="9"/>
        <v>103490</v>
      </c>
      <c r="F26" s="37">
        <f t="shared" si="10"/>
        <v>259672</v>
      </c>
      <c r="G26" s="38"/>
      <c r="H26" s="37">
        <v>1810</v>
      </c>
      <c r="I26" s="37">
        <f t="shared" si="11"/>
        <v>57403</v>
      </c>
      <c r="J26" s="37">
        <f t="shared" si="12"/>
        <v>192413</v>
      </c>
      <c r="K26" s="39"/>
      <c r="L26" s="37">
        <f t="shared" si="0"/>
        <v>-46087</v>
      </c>
      <c r="M26" s="40">
        <f t="shared" si="1"/>
        <v>-0.4453280510194222</v>
      </c>
      <c r="N26" s="37">
        <f t="shared" si="2"/>
        <v>-67259</v>
      </c>
      <c r="O26" s="40">
        <f t="shared" si="3"/>
        <v>-0.2590152191996057</v>
      </c>
      <c r="P26" s="41"/>
      <c r="Q26" s="37">
        <v>4519</v>
      </c>
      <c r="R26" s="37">
        <f t="shared" si="13"/>
        <v>70975</v>
      </c>
      <c r="S26" s="30">
        <f t="shared" si="14"/>
        <v>196421</v>
      </c>
      <c r="U26" s="30">
        <f t="shared" si="4"/>
        <v>13572</v>
      </c>
      <c r="V26" s="33">
        <f t="shared" si="15"/>
        <v>0.2364336358726896</v>
      </c>
      <c r="W26" s="30">
        <f t="shared" si="6"/>
        <v>4008</v>
      </c>
      <c r="X26" s="40">
        <f t="shared" si="7"/>
        <v>0.020830193386101772</v>
      </c>
    </row>
    <row r="27" spans="2:24" ht="16.5" customHeight="1">
      <c r="B27" s="69">
        <f t="shared" si="8"/>
        <v>38399</v>
      </c>
      <c r="C27" s="29"/>
      <c r="D27" s="30">
        <v>4956</v>
      </c>
      <c r="E27" s="30">
        <f t="shared" si="9"/>
        <v>108446</v>
      </c>
      <c r="F27" s="30">
        <f t="shared" si="10"/>
        <v>264628</v>
      </c>
      <c r="G27" s="31"/>
      <c r="H27" s="30">
        <v>2905</v>
      </c>
      <c r="I27" s="30">
        <f t="shared" si="11"/>
        <v>60308</v>
      </c>
      <c r="J27" s="30">
        <f t="shared" si="12"/>
        <v>195318</v>
      </c>
      <c r="K27" s="32"/>
      <c r="L27" s="30">
        <f t="shared" si="0"/>
        <v>-48138</v>
      </c>
      <c r="M27" s="33">
        <f t="shared" si="1"/>
        <v>-0.44388912454124635</v>
      </c>
      <c r="N27" s="30">
        <f t="shared" si="2"/>
        <v>-69310</v>
      </c>
      <c r="O27" s="33">
        <f t="shared" si="3"/>
        <v>-0.2619148389437248</v>
      </c>
      <c r="P27" s="34"/>
      <c r="Q27" s="30">
        <v>5574</v>
      </c>
      <c r="R27" s="30">
        <f t="shared" si="13"/>
        <v>76549</v>
      </c>
      <c r="S27" s="30">
        <f t="shared" si="14"/>
        <v>201995</v>
      </c>
      <c r="U27" s="30">
        <f t="shared" si="4"/>
        <v>16241</v>
      </c>
      <c r="V27" s="33">
        <f t="shared" si="15"/>
        <v>0.2693009219340718</v>
      </c>
      <c r="W27" s="30">
        <f t="shared" si="6"/>
        <v>6677</v>
      </c>
      <c r="X27" s="40">
        <f t="shared" si="7"/>
        <v>0.03418527734259003</v>
      </c>
    </row>
    <row r="28" spans="2:24" ht="16.5" customHeight="1">
      <c r="B28" s="69">
        <f t="shared" si="8"/>
        <v>38400</v>
      </c>
      <c r="C28" s="29"/>
      <c r="D28" s="30">
        <v>5552</v>
      </c>
      <c r="E28" s="30">
        <f t="shared" si="9"/>
        <v>113998</v>
      </c>
      <c r="F28" s="30">
        <f t="shared" si="10"/>
        <v>270180</v>
      </c>
      <c r="G28" s="31"/>
      <c r="H28" s="30">
        <v>4855</v>
      </c>
      <c r="I28" s="30">
        <f t="shared" si="11"/>
        <v>65163</v>
      </c>
      <c r="J28" s="30">
        <f t="shared" si="12"/>
        <v>200173</v>
      </c>
      <c r="K28" s="32"/>
      <c r="L28" s="30">
        <f t="shared" si="0"/>
        <v>-48835</v>
      </c>
      <c r="M28" s="33">
        <f t="shared" si="1"/>
        <v>-0.42838470850365795</v>
      </c>
      <c r="N28" s="30">
        <f t="shared" si="2"/>
        <v>-70007</v>
      </c>
      <c r="O28" s="33">
        <f t="shared" si="3"/>
        <v>-0.25911244355614776</v>
      </c>
      <c r="P28" s="34"/>
      <c r="Q28" s="30">
        <v>8988</v>
      </c>
      <c r="R28" s="30">
        <f t="shared" si="13"/>
        <v>85537</v>
      </c>
      <c r="S28" s="30">
        <f t="shared" si="14"/>
        <v>210983</v>
      </c>
      <c r="U28" s="30">
        <f t="shared" si="4"/>
        <v>20374</v>
      </c>
      <c r="V28" s="33">
        <f t="shared" si="15"/>
        <v>0.31266209351932844</v>
      </c>
      <c r="W28" s="30">
        <f t="shared" si="6"/>
        <v>10810</v>
      </c>
      <c r="X28" s="40">
        <f t="shared" si="7"/>
        <v>0.054003287156609535</v>
      </c>
    </row>
    <row r="29" spans="2:24" ht="16.5" customHeight="1">
      <c r="B29" s="69">
        <f t="shared" si="8"/>
        <v>38401</v>
      </c>
      <c r="C29" s="29"/>
      <c r="D29" s="30">
        <v>6664</v>
      </c>
      <c r="E29" s="30">
        <f t="shared" si="9"/>
        <v>120662</v>
      </c>
      <c r="F29" s="30">
        <f t="shared" si="10"/>
        <v>276844</v>
      </c>
      <c r="G29" s="31"/>
      <c r="H29" s="30">
        <v>5857</v>
      </c>
      <c r="I29" s="30">
        <f t="shared" si="11"/>
        <v>71020</v>
      </c>
      <c r="J29" s="30">
        <f t="shared" si="12"/>
        <v>206030</v>
      </c>
      <c r="K29" s="32"/>
      <c r="L29" s="30">
        <f t="shared" si="0"/>
        <v>-49642</v>
      </c>
      <c r="M29" s="33">
        <f t="shared" si="1"/>
        <v>-0.4114137010823623</v>
      </c>
      <c r="N29" s="30">
        <f t="shared" si="2"/>
        <v>-70814</v>
      </c>
      <c r="O29" s="33">
        <f t="shared" si="3"/>
        <v>-0.25579026455332243</v>
      </c>
      <c r="P29" s="34"/>
      <c r="Q29" s="30">
        <v>9635</v>
      </c>
      <c r="R29" s="30">
        <f t="shared" si="13"/>
        <v>95172</v>
      </c>
      <c r="S29" s="30">
        <f t="shared" si="14"/>
        <v>220618</v>
      </c>
      <c r="U29" s="30">
        <f t="shared" si="4"/>
        <v>24152</v>
      </c>
      <c r="V29" s="33">
        <f t="shared" si="15"/>
        <v>0.34007321881160235</v>
      </c>
      <c r="W29" s="30">
        <f t="shared" si="6"/>
        <v>14588</v>
      </c>
      <c r="X29" s="40">
        <f t="shared" si="7"/>
        <v>0.07080522254040673</v>
      </c>
    </row>
    <row r="30" spans="2:24" ht="16.5" customHeight="1">
      <c r="B30" s="69">
        <f t="shared" si="8"/>
        <v>38402</v>
      </c>
      <c r="C30" s="29"/>
      <c r="D30" s="30">
        <v>12518</v>
      </c>
      <c r="E30" s="30">
        <f t="shared" si="9"/>
        <v>133180</v>
      </c>
      <c r="F30" s="30">
        <f t="shared" si="10"/>
        <v>289362</v>
      </c>
      <c r="G30" s="31"/>
      <c r="H30" s="30">
        <v>8427</v>
      </c>
      <c r="I30" s="30">
        <f t="shared" si="11"/>
        <v>79447</v>
      </c>
      <c r="J30" s="30">
        <f t="shared" si="12"/>
        <v>214457</v>
      </c>
      <c r="K30" s="32"/>
      <c r="L30" s="30">
        <f t="shared" si="0"/>
        <v>-53733</v>
      </c>
      <c r="M30" s="33">
        <f t="shared" si="1"/>
        <v>-0.40346148070280824</v>
      </c>
      <c r="N30" s="30">
        <f t="shared" si="2"/>
        <v>-74905</v>
      </c>
      <c r="O30" s="33">
        <f t="shared" si="3"/>
        <v>-0.25886260117085175</v>
      </c>
      <c r="P30" s="34"/>
      <c r="Q30" s="30">
        <v>4585</v>
      </c>
      <c r="R30" s="30">
        <f t="shared" si="13"/>
        <v>99757</v>
      </c>
      <c r="S30" s="30">
        <f aca="true" t="shared" si="16" ref="S30:S39">IF(Q30&lt;1,"",S29+Q30)</f>
        <v>225203</v>
      </c>
      <c r="U30" s="30">
        <f t="shared" si="4"/>
        <v>20310</v>
      </c>
      <c r="V30" s="33">
        <f t="shared" si="5"/>
        <v>0.2556421261973391</v>
      </c>
      <c r="W30" s="30">
        <f t="shared" si="6"/>
        <v>10746</v>
      </c>
      <c r="X30" s="33">
        <f t="shared" si="7"/>
        <v>0.050107947047659904</v>
      </c>
    </row>
    <row r="31" spans="2:24" ht="16.5" customHeight="1">
      <c r="B31" s="69">
        <f t="shared" si="8"/>
        <v>38403</v>
      </c>
      <c r="C31" s="29"/>
      <c r="D31" s="30">
        <v>10170</v>
      </c>
      <c r="E31" s="30">
        <f t="shared" si="9"/>
        <v>143350</v>
      </c>
      <c r="F31" s="30">
        <f t="shared" si="10"/>
        <v>299532</v>
      </c>
      <c r="G31" s="31"/>
      <c r="H31" s="30">
        <v>2291</v>
      </c>
      <c r="I31" s="30">
        <f t="shared" si="11"/>
        <v>81738</v>
      </c>
      <c r="J31" s="30">
        <f t="shared" si="12"/>
        <v>216748</v>
      </c>
      <c r="K31" s="32"/>
      <c r="L31" s="30">
        <f t="shared" si="0"/>
        <v>-61612</v>
      </c>
      <c r="M31" s="33">
        <f t="shared" si="1"/>
        <v>-0.42980118590861527</v>
      </c>
      <c r="N31" s="30">
        <f t="shared" si="2"/>
        <v>-82784</v>
      </c>
      <c r="O31" s="33">
        <f t="shared" si="3"/>
        <v>-0.27637781605971984</v>
      </c>
      <c r="P31" s="34"/>
      <c r="Q31" s="30">
        <v>5887</v>
      </c>
      <c r="R31" s="30">
        <f t="shared" si="13"/>
        <v>105644</v>
      </c>
      <c r="S31" s="30">
        <f t="shared" si="16"/>
        <v>231090</v>
      </c>
      <c r="U31" s="30">
        <f t="shared" si="4"/>
        <v>23906</v>
      </c>
      <c r="V31" s="33">
        <f t="shared" si="5"/>
        <v>0.29247106608921186</v>
      </c>
      <c r="W31" s="30">
        <f t="shared" si="6"/>
        <v>14342</v>
      </c>
      <c r="X31" s="33">
        <f t="shared" si="7"/>
        <v>0.06616900732648053</v>
      </c>
    </row>
    <row r="32" spans="2:24" ht="16.5" customHeight="1">
      <c r="B32" s="69">
        <f t="shared" si="8"/>
        <v>38404</v>
      </c>
      <c r="C32" s="29"/>
      <c r="D32" s="30">
        <v>5968</v>
      </c>
      <c r="E32" s="30">
        <f t="shared" si="9"/>
        <v>149318</v>
      </c>
      <c r="F32" s="30">
        <f t="shared" si="10"/>
        <v>305500</v>
      </c>
      <c r="G32" s="31"/>
      <c r="H32" s="30">
        <v>6135</v>
      </c>
      <c r="I32" s="30">
        <f t="shared" si="11"/>
        <v>87873</v>
      </c>
      <c r="J32" s="30">
        <f t="shared" si="12"/>
        <v>222883</v>
      </c>
      <c r="K32" s="32"/>
      <c r="L32" s="30">
        <f t="shared" si="0"/>
        <v>-61445</v>
      </c>
      <c r="M32" s="33">
        <f t="shared" si="1"/>
        <v>-0.4115043062457306</v>
      </c>
      <c r="N32" s="30">
        <f t="shared" si="2"/>
        <v>-82617</v>
      </c>
      <c r="O32" s="33">
        <f t="shared" si="3"/>
        <v>-0.2704320785597381</v>
      </c>
      <c r="P32" s="34"/>
      <c r="Q32" s="30">
        <v>2639</v>
      </c>
      <c r="R32" s="30">
        <f t="shared" si="13"/>
        <v>108283</v>
      </c>
      <c r="S32" s="30">
        <f t="shared" si="16"/>
        <v>233729</v>
      </c>
      <c r="U32" s="30">
        <f t="shared" si="4"/>
        <v>20410</v>
      </c>
      <c r="V32" s="33">
        <f t="shared" si="5"/>
        <v>0.23226702172453428</v>
      </c>
      <c r="W32" s="30">
        <f t="shared" si="6"/>
        <v>10846</v>
      </c>
      <c r="X32" s="33">
        <f t="shared" si="7"/>
        <v>0.04866230264309077</v>
      </c>
    </row>
    <row r="33" spans="2:24" ht="16.5" customHeight="1">
      <c r="B33" s="69">
        <f t="shared" si="8"/>
        <v>38405</v>
      </c>
      <c r="C33" s="29"/>
      <c r="D33" s="30">
        <v>6548</v>
      </c>
      <c r="E33" s="30">
        <f t="shared" si="9"/>
        <v>155866</v>
      </c>
      <c r="F33" s="30">
        <f t="shared" si="10"/>
        <v>312048</v>
      </c>
      <c r="G33" s="31"/>
      <c r="H33" s="30">
        <v>2897</v>
      </c>
      <c r="I33" s="30">
        <f t="shared" si="11"/>
        <v>90770</v>
      </c>
      <c r="J33" s="30">
        <f t="shared" si="12"/>
        <v>225780</v>
      </c>
      <c r="K33" s="32"/>
      <c r="L33" s="30">
        <f t="shared" si="0"/>
        <v>-65096</v>
      </c>
      <c r="M33" s="33">
        <f t="shared" si="1"/>
        <v>-0.4176407940153722</v>
      </c>
      <c r="N33" s="30">
        <f t="shared" si="2"/>
        <v>-86268</v>
      </c>
      <c r="O33" s="33">
        <f t="shared" si="3"/>
        <v>-0.2764574680818336</v>
      </c>
      <c r="P33" s="34"/>
      <c r="Q33" s="30">
        <v>4812</v>
      </c>
      <c r="R33" s="30">
        <f t="shared" si="13"/>
        <v>113095</v>
      </c>
      <c r="S33" s="30">
        <f t="shared" si="16"/>
        <v>238541</v>
      </c>
      <c r="U33" s="30">
        <f t="shared" si="4"/>
        <v>22325</v>
      </c>
      <c r="V33" s="33">
        <f t="shared" si="5"/>
        <v>0.24595130549741104</v>
      </c>
      <c r="W33" s="30">
        <f t="shared" si="6"/>
        <v>12761</v>
      </c>
      <c r="X33" s="33">
        <f t="shared" si="7"/>
        <v>0.056519620869873326</v>
      </c>
    </row>
    <row r="34" spans="2:24" ht="16.5" customHeight="1">
      <c r="B34" s="69">
        <f t="shared" si="8"/>
        <v>38406</v>
      </c>
      <c r="C34" s="29"/>
      <c r="D34" s="30">
        <v>4982</v>
      </c>
      <c r="E34" s="30">
        <f t="shared" si="9"/>
        <v>160848</v>
      </c>
      <c r="F34" s="30">
        <f t="shared" si="10"/>
        <v>317030</v>
      </c>
      <c r="G34" s="31"/>
      <c r="H34" s="30">
        <v>4224</v>
      </c>
      <c r="I34" s="30">
        <f t="shared" si="11"/>
        <v>94994</v>
      </c>
      <c r="J34" s="30">
        <f t="shared" si="12"/>
        <v>230004</v>
      </c>
      <c r="K34" s="32"/>
      <c r="L34" s="30">
        <f t="shared" si="0"/>
        <v>-65854</v>
      </c>
      <c r="M34" s="33">
        <f t="shared" si="1"/>
        <v>-0.40941758679001294</v>
      </c>
      <c r="N34" s="30">
        <f t="shared" si="2"/>
        <v>-87026</v>
      </c>
      <c r="O34" s="33">
        <f t="shared" si="3"/>
        <v>-0.27450399015866006</v>
      </c>
      <c r="P34" s="34"/>
      <c r="Q34" s="30">
        <v>5363</v>
      </c>
      <c r="R34" s="30">
        <f t="shared" si="13"/>
        <v>118458</v>
      </c>
      <c r="S34" s="30">
        <f t="shared" si="16"/>
        <v>243904</v>
      </c>
      <c r="U34" s="30">
        <f t="shared" si="4"/>
        <v>23464</v>
      </c>
      <c r="V34" s="33">
        <f t="shared" si="5"/>
        <v>0.24700507400467397</v>
      </c>
      <c r="W34" s="30">
        <f t="shared" si="6"/>
        <v>13900</v>
      </c>
      <c r="X34" s="33">
        <f t="shared" si="7"/>
        <v>0.060433731587276746</v>
      </c>
    </row>
    <row r="35" spans="2:24" ht="16.5" customHeight="1">
      <c r="B35" s="69">
        <f t="shared" si="8"/>
        <v>38407</v>
      </c>
      <c r="C35" s="29"/>
      <c r="D35" s="30">
        <v>4270</v>
      </c>
      <c r="E35" s="30">
        <f t="shared" si="9"/>
        <v>165118</v>
      </c>
      <c r="F35" s="30">
        <f t="shared" si="10"/>
        <v>321300</v>
      </c>
      <c r="G35" s="31"/>
      <c r="H35" s="30">
        <v>5978</v>
      </c>
      <c r="I35" s="30">
        <f t="shared" si="11"/>
        <v>100972</v>
      </c>
      <c r="J35" s="30">
        <f t="shared" si="12"/>
        <v>235982</v>
      </c>
      <c r="K35" s="32"/>
      <c r="L35" s="30">
        <f t="shared" si="0"/>
        <v>-64146</v>
      </c>
      <c r="M35" s="33">
        <f t="shared" si="1"/>
        <v>-0.38848581014789424</v>
      </c>
      <c r="N35" s="30">
        <f t="shared" si="2"/>
        <v>-85318</v>
      </c>
      <c r="O35" s="33">
        <f t="shared" si="3"/>
        <v>-0.2655399937752879</v>
      </c>
      <c r="P35" s="34"/>
      <c r="Q35" s="30">
        <v>8884</v>
      </c>
      <c r="R35" s="30">
        <f t="shared" si="13"/>
        <v>127342</v>
      </c>
      <c r="S35" s="30">
        <f t="shared" si="16"/>
        <v>252788</v>
      </c>
      <c r="U35" s="30">
        <f t="shared" si="4"/>
        <v>26370</v>
      </c>
      <c r="V35" s="33">
        <f t="shared" si="5"/>
        <v>0.26116151012161787</v>
      </c>
      <c r="W35" s="30">
        <f t="shared" si="6"/>
        <v>16806</v>
      </c>
      <c r="X35" s="33">
        <f t="shared" si="7"/>
        <v>0.07121729623445856</v>
      </c>
    </row>
    <row r="36" spans="2:24" ht="16.5" customHeight="1">
      <c r="B36" s="69">
        <f t="shared" si="8"/>
        <v>38408</v>
      </c>
      <c r="C36" s="29"/>
      <c r="D36" s="30">
        <v>6208</v>
      </c>
      <c r="E36" s="30">
        <f t="shared" si="9"/>
        <v>171326</v>
      </c>
      <c r="F36" s="30">
        <f t="shared" si="10"/>
        <v>327508</v>
      </c>
      <c r="G36" s="31"/>
      <c r="H36" s="30">
        <v>6888</v>
      </c>
      <c r="I36" s="30">
        <f t="shared" si="11"/>
        <v>107860</v>
      </c>
      <c r="J36" s="30">
        <f t="shared" si="12"/>
        <v>242870</v>
      </c>
      <c r="K36" s="32"/>
      <c r="L36" s="30">
        <f t="shared" si="0"/>
        <v>-63466</v>
      </c>
      <c r="M36" s="33">
        <f t="shared" si="1"/>
        <v>-0.3704399799213196</v>
      </c>
      <c r="N36" s="30">
        <f t="shared" si="2"/>
        <v>-84638</v>
      </c>
      <c r="O36" s="33">
        <f t="shared" si="3"/>
        <v>-0.25843032841945845</v>
      </c>
      <c r="P36" s="34"/>
      <c r="Q36" s="30">
        <v>10415</v>
      </c>
      <c r="R36" s="30">
        <f t="shared" si="13"/>
        <v>137757</v>
      </c>
      <c r="S36" s="30">
        <f t="shared" si="16"/>
        <v>263203</v>
      </c>
      <c r="U36" s="30">
        <f t="shared" si="4"/>
        <v>29897</v>
      </c>
      <c r="V36" s="33">
        <f t="shared" si="5"/>
        <v>0.27718338587057295</v>
      </c>
      <c r="W36" s="30">
        <f t="shared" si="6"/>
        <v>20333</v>
      </c>
      <c r="X36" s="33">
        <f t="shared" si="7"/>
        <v>0.0837196854284185</v>
      </c>
    </row>
    <row r="37" spans="2:24" ht="16.5" customHeight="1">
      <c r="B37" s="69">
        <f t="shared" si="8"/>
        <v>38409</v>
      </c>
      <c r="C37" s="29"/>
      <c r="D37" s="30">
        <v>9623</v>
      </c>
      <c r="E37" s="30">
        <f t="shared" si="9"/>
        <v>180949</v>
      </c>
      <c r="F37" s="30">
        <f t="shared" si="10"/>
        <v>337131</v>
      </c>
      <c r="G37" s="31"/>
      <c r="H37" s="30">
        <v>9207</v>
      </c>
      <c r="I37" s="30">
        <f t="shared" si="11"/>
        <v>117067</v>
      </c>
      <c r="J37" s="30">
        <f t="shared" si="12"/>
        <v>252077</v>
      </c>
      <c r="K37" s="32"/>
      <c r="L37" s="30">
        <f t="shared" si="0"/>
        <v>-63882</v>
      </c>
      <c r="M37" s="33">
        <f t="shared" si="1"/>
        <v>-0.3530387015125809</v>
      </c>
      <c r="N37" s="30">
        <f t="shared" si="2"/>
        <v>-85054</v>
      </c>
      <c r="O37" s="33">
        <f t="shared" si="3"/>
        <v>-0.2522876863889705</v>
      </c>
      <c r="P37" s="34"/>
      <c r="Q37" s="30">
        <v>3655</v>
      </c>
      <c r="R37" s="30">
        <f t="shared" si="13"/>
        <v>141412</v>
      </c>
      <c r="S37" s="30">
        <f t="shared" si="16"/>
        <v>266858</v>
      </c>
      <c r="U37" s="30">
        <f t="shared" si="4"/>
        <v>24345</v>
      </c>
      <c r="V37" s="33">
        <f t="shared" si="5"/>
        <v>0.207957836110945</v>
      </c>
      <c r="W37" s="30">
        <f t="shared" si="6"/>
        <v>14781</v>
      </c>
      <c r="X37" s="33">
        <f t="shared" si="7"/>
        <v>0.0586368450909841</v>
      </c>
    </row>
    <row r="38" spans="2:24" ht="16.5" customHeight="1">
      <c r="B38" s="69">
        <f t="shared" si="8"/>
        <v>38410</v>
      </c>
      <c r="C38" s="29"/>
      <c r="D38" s="30">
        <v>10877</v>
      </c>
      <c r="E38" s="30">
        <f t="shared" si="9"/>
        <v>191826</v>
      </c>
      <c r="F38" s="30">
        <f t="shared" si="10"/>
        <v>348008</v>
      </c>
      <c r="G38" s="31"/>
      <c r="H38" s="30">
        <v>3880</v>
      </c>
      <c r="I38" s="30">
        <f t="shared" si="11"/>
        <v>120947</v>
      </c>
      <c r="J38" s="30">
        <f t="shared" si="12"/>
        <v>255957</v>
      </c>
      <c r="K38" s="32"/>
      <c r="L38" s="30">
        <f t="shared" si="0"/>
        <v>-70879</v>
      </c>
      <c r="M38" s="33">
        <f t="shared" si="1"/>
        <v>-0.36949631436822955</v>
      </c>
      <c r="N38" s="30">
        <f t="shared" si="2"/>
        <v>-92051</v>
      </c>
      <c r="O38" s="33">
        <f t="shared" si="3"/>
        <v>-0.26450828716581226</v>
      </c>
      <c r="P38" s="34"/>
      <c r="Q38" s="30">
        <v>5444</v>
      </c>
      <c r="R38" s="30">
        <f t="shared" si="13"/>
        <v>146856</v>
      </c>
      <c r="S38" s="30">
        <f t="shared" si="16"/>
        <v>272302</v>
      </c>
      <c r="U38" s="30">
        <f t="shared" si="4"/>
        <v>25909</v>
      </c>
      <c r="V38" s="33">
        <f t="shared" si="5"/>
        <v>0.21421779787840955</v>
      </c>
      <c r="W38" s="30">
        <f t="shared" si="6"/>
        <v>16345</v>
      </c>
      <c r="X38" s="33">
        <f t="shared" si="7"/>
        <v>0.06385838246267928</v>
      </c>
    </row>
    <row r="39" spans="2:24" ht="16.5" customHeight="1">
      <c r="B39" s="69">
        <f t="shared" si="8"/>
        <v>38411</v>
      </c>
      <c r="C39" s="29"/>
      <c r="D39" s="30">
        <v>5815</v>
      </c>
      <c r="E39" s="42">
        <f t="shared" si="9"/>
        <v>197641</v>
      </c>
      <c r="F39" s="42">
        <f t="shared" si="10"/>
        <v>353823</v>
      </c>
      <c r="G39" s="43"/>
      <c r="H39" s="30">
        <v>6838</v>
      </c>
      <c r="I39" s="42">
        <f t="shared" si="11"/>
        <v>127785</v>
      </c>
      <c r="J39" s="42">
        <f t="shared" si="12"/>
        <v>262795</v>
      </c>
      <c r="K39" s="44"/>
      <c r="L39" s="30">
        <f t="shared" si="0"/>
        <v>-69856</v>
      </c>
      <c r="M39" s="33">
        <f t="shared" si="1"/>
        <v>-0.3534489301308939</v>
      </c>
      <c r="N39" s="30">
        <f t="shared" si="2"/>
        <v>-91028</v>
      </c>
      <c r="O39" s="33">
        <f t="shared" si="3"/>
        <v>-0.2572698778767915</v>
      </c>
      <c r="P39" s="34"/>
      <c r="Q39" s="30">
        <v>3195</v>
      </c>
      <c r="R39" s="30">
        <f t="shared" si="13"/>
        <v>150051</v>
      </c>
      <c r="S39" s="30">
        <f t="shared" si="16"/>
        <v>275497</v>
      </c>
      <c r="U39" s="30">
        <f t="shared" si="4"/>
        <v>22266</v>
      </c>
      <c r="V39" s="33">
        <f t="shared" si="5"/>
        <v>0.17424580349806315</v>
      </c>
      <c r="W39" s="30">
        <f t="shared" si="6"/>
        <v>12702</v>
      </c>
      <c r="X39" s="33">
        <f t="shared" si="7"/>
        <v>0.04833425293479709</v>
      </c>
    </row>
    <row r="40" spans="2:24" ht="8.25" customHeight="1">
      <c r="B40" s="29"/>
      <c r="C40" s="29"/>
      <c r="D40" s="31"/>
      <c r="E40" s="31"/>
      <c r="F40" s="31"/>
      <c r="G40" s="31"/>
      <c r="H40" s="31"/>
      <c r="I40" s="31"/>
      <c r="J40" s="31"/>
      <c r="K40" s="32"/>
      <c r="L40" s="31"/>
      <c r="M40" s="34"/>
      <c r="N40" s="34"/>
      <c r="O40" s="34"/>
      <c r="P40" s="34"/>
      <c r="Q40" s="31"/>
      <c r="R40" s="31"/>
      <c r="S40" s="31"/>
      <c r="U40" s="31"/>
      <c r="V40" s="34"/>
      <c r="W40" s="34"/>
      <c r="X40" s="34"/>
    </row>
    <row r="41" spans="2:10" ht="18.75" customHeight="1">
      <c r="B41" s="45" t="s">
        <v>11</v>
      </c>
      <c r="C41" s="45"/>
      <c r="D41" s="45"/>
      <c r="E41" s="45"/>
      <c r="F41" s="45"/>
      <c r="G41" s="45"/>
      <c r="H41" s="45"/>
      <c r="I41" s="45"/>
      <c r="J41" s="45"/>
    </row>
  </sheetData>
  <mergeCells count="18">
    <mergeCell ref="U5:X10"/>
    <mergeCell ref="H6:J6"/>
    <mergeCell ref="H7:J7"/>
    <mergeCell ref="U11:V11"/>
    <mergeCell ref="W11:X11"/>
    <mergeCell ref="L11:M11"/>
    <mergeCell ref="N11:O11"/>
    <mergeCell ref="H9:J9"/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</mergeCells>
  <conditionalFormatting sqref="L12:O39 U12:X39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2007-08-01T17:42:24Z</dcterms:modified>
  <cp:category/>
  <cp:version/>
  <cp:contentType/>
  <cp:contentStatus/>
</cp:coreProperties>
</file>